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jones\Dropbox\GMG\HCCP\2025 Promotions\"/>
    </mc:Choice>
  </mc:AlternateContent>
  <xr:revisionPtr revIDLastSave="0" documentId="13_ncr:1_{D4279DA4-8AB4-462B-9E08-444CD1B742EB}" xr6:coauthVersionLast="47" xr6:coauthVersionMax="47" xr10:uidLastSave="{00000000-0000-0000-0000-000000000000}"/>
  <bookViews>
    <workbookView xWindow="-108" yWindow="-108" windowWidth="20376" windowHeight="12096" xr2:uid="{E7EFFD40-8894-45E6-AF2C-0265BC0A2B96}"/>
  </bookViews>
  <sheets>
    <sheet name="NIVAB NIVAC NIVAB5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C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K81" i="1"/>
  <c r="J81" i="1"/>
  <c r="I81" i="1"/>
  <c r="G81" i="1"/>
  <c r="K80" i="1"/>
  <c r="J80" i="1"/>
  <c r="I80" i="1"/>
  <c r="G80" i="1"/>
  <c r="K79" i="1"/>
  <c r="J79" i="1"/>
  <c r="I79" i="1"/>
  <c r="G79" i="1"/>
  <c r="K78" i="1"/>
  <c r="J78" i="1"/>
  <c r="I78" i="1"/>
  <c r="G78" i="1"/>
  <c r="K77" i="1"/>
  <c r="J77" i="1"/>
  <c r="I77" i="1"/>
  <c r="G77" i="1"/>
  <c r="K76" i="1"/>
  <c r="J76" i="1"/>
  <c r="I76" i="1"/>
  <c r="G76" i="1"/>
  <c r="K75" i="1"/>
  <c r="J75" i="1"/>
  <c r="I75" i="1"/>
  <c r="G75" i="1"/>
  <c r="K74" i="1"/>
  <c r="J74" i="1"/>
  <c r="I74" i="1"/>
  <c r="G74" i="1"/>
  <c r="K73" i="1"/>
  <c r="J73" i="1"/>
  <c r="I73" i="1"/>
  <c r="G73" i="1"/>
  <c r="K72" i="1"/>
  <c r="J72" i="1"/>
  <c r="I72" i="1"/>
  <c r="G72" i="1"/>
  <c r="K71" i="1"/>
  <c r="J71" i="1"/>
  <c r="I71" i="1"/>
  <c r="G71" i="1"/>
  <c r="K70" i="1"/>
  <c r="J70" i="1"/>
  <c r="I70" i="1"/>
  <c r="G70" i="1"/>
  <c r="K69" i="1"/>
  <c r="J69" i="1"/>
  <c r="I69" i="1"/>
  <c r="G69" i="1"/>
  <c r="K68" i="1"/>
  <c r="J68" i="1"/>
  <c r="I68" i="1"/>
  <c r="G68" i="1"/>
  <c r="K67" i="1"/>
  <c r="J67" i="1"/>
  <c r="I67" i="1"/>
  <c r="G67" i="1"/>
  <c r="K66" i="1"/>
  <c r="J66" i="1"/>
  <c r="I66" i="1"/>
  <c r="G66" i="1"/>
  <c r="G65" i="1"/>
  <c r="J65" i="1" s="1"/>
  <c r="O63" i="1"/>
  <c r="O62" i="1"/>
  <c r="K62" i="1"/>
  <c r="J62" i="1"/>
  <c r="I62" i="1"/>
  <c r="G62" i="1"/>
  <c r="K61" i="1"/>
  <c r="J61" i="1"/>
  <c r="I61" i="1"/>
  <c r="G61" i="1"/>
  <c r="K60" i="1"/>
  <c r="J60" i="1"/>
  <c r="I60" i="1"/>
  <c r="G60" i="1"/>
  <c r="K59" i="1"/>
  <c r="J59" i="1"/>
  <c r="I59" i="1"/>
  <c r="G59" i="1"/>
  <c r="K58" i="1"/>
  <c r="J58" i="1"/>
  <c r="I58" i="1"/>
  <c r="G58" i="1"/>
  <c r="K57" i="1"/>
  <c r="J57" i="1"/>
  <c r="I57" i="1"/>
  <c r="G57" i="1"/>
  <c r="K56" i="1"/>
  <c r="J56" i="1"/>
  <c r="I56" i="1"/>
  <c r="G56" i="1"/>
  <c r="K55" i="1"/>
  <c r="J55" i="1"/>
  <c r="I55" i="1"/>
  <c r="G55" i="1"/>
  <c r="K54" i="1"/>
  <c r="J54" i="1"/>
  <c r="I54" i="1"/>
  <c r="G54" i="1"/>
  <c r="K53" i="1"/>
  <c r="J53" i="1"/>
  <c r="I53" i="1"/>
  <c r="G53" i="1"/>
  <c r="K52" i="1"/>
  <c r="J52" i="1"/>
  <c r="I52" i="1"/>
  <c r="G52" i="1"/>
  <c r="K51" i="1"/>
  <c r="J51" i="1"/>
  <c r="I51" i="1"/>
  <c r="G51" i="1"/>
  <c r="K50" i="1"/>
  <c r="J50" i="1"/>
  <c r="I50" i="1"/>
  <c r="G50" i="1"/>
  <c r="K49" i="1"/>
  <c r="J49" i="1"/>
  <c r="I49" i="1"/>
  <c r="G49" i="1"/>
  <c r="K48" i="1"/>
  <c r="J48" i="1"/>
  <c r="I48" i="1"/>
  <c r="G48" i="1"/>
  <c r="K47" i="1"/>
  <c r="J47" i="1"/>
  <c r="I47" i="1"/>
  <c r="G47" i="1"/>
  <c r="K46" i="1"/>
  <c r="J46" i="1"/>
  <c r="I46" i="1"/>
  <c r="G46" i="1"/>
  <c r="K45" i="1"/>
  <c r="J45" i="1"/>
  <c r="I45" i="1"/>
  <c r="G45" i="1"/>
  <c r="K44" i="1"/>
  <c r="J44" i="1"/>
  <c r="I44" i="1"/>
  <c r="G44" i="1"/>
  <c r="K43" i="1"/>
  <c r="J43" i="1"/>
  <c r="I43" i="1"/>
  <c r="G43" i="1"/>
  <c r="K42" i="1"/>
  <c r="J42" i="1"/>
  <c r="I42" i="1"/>
  <c r="G42" i="1"/>
  <c r="K41" i="1"/>
  <c r="J41" i="1"/>
  <c r="I41" i="1"/>
  <c r="G41" i="1"/>
  <c r="K40" i="1"/>
  <c r="J40" i="1"/>
  <c r="I40" i="1"/>
  <c r="G40" i="1"/>
  <c r="K39" i="1"/>
  <c r="J39" i="1"/>
  <c r="I39" i="1"/>
  <c r="G39" i="1"/>
  <c r="K38" i="1"/>
  <c r="J38" i="1"/>
  <c r="I38" i="1"/>
  <c r="G38" i="1"/>
  <c r="K37" i="1"/>
  <c r="J37" i="1"/>
  <c r="I37" i="1"/>
  <c r="G37" i="1"/>
  <c r="K36" i="1"/>
  <c r="J36" i="1"/>
  <c r="I36" i="1"/>
  <c r="G36" i="1"/>
  <c r="K35" i="1"/>
  <c r="J35" i="1"/>
  <c r="I35" i="1"/>
  <c r="G35" i="1"/>
  <c r="K34" i="1"/>
  <c r="J34" i="1"/>
  <c r="I34" i="1"/>
  <c r="G34" i="1"/>
  <c r="K33" i="1"/>
  <c r="J33" i="1"/>
  <c r="I33" i="1"/>
  <c r="G33" i="1"/>
  <c r="K32" i="1"/>
  <c r="J32" i="1"/>
  <c r="I32" i="1"/>
  <c r="G32" i="1"/>
  <c r="K31" i="1"/>
  <c r="J31" i="1"/>
  <c r="I31" i="1"/>
  <c r="G31" i="1"/>
  <c r="K30" i="1"/>
  <c r="J30" i="1"/>
  <c r="I30" i="1"/>
  <c r="G30" i="1"/>
  <c r="K29" i="1"/>
  <c r="J29" i="1"/>
  <c r="I29" i="1"/>
  <c r="G29" i="1"/>
  <c r="K28" i="1"/>
  <c r="J28" i="1"/>
  <c r="I28" i="1"/>
  <c r="G28" i="1"/>
  <c r="K27" i="1"/>
  <c r="J27" i="1"/>
  <c r="I27" i="1"/>
  <c r="G27" i="1"/>
  <c r="K26" i="1"/>
  <c r="J26" i="1"/>
  <c r="I26" i="1"/>
  <c r="G26" i="1"/>
  <c r="K25" i="1"/>
  <c r="J25" i="1"/>
  <c r="I25" i="1"/>
  <c r="G25" i="1"/>
  <c r="K24" i="1"/>
  <c r="J24" i="1"/>
  <c r="I24" i="1"/>
  <c r="G24" i="1"/>
  <c r="K23" i="1"/>
  <c r="J23" i="1"/>
  <c r="I23" i="1"/>
  <c r="G23" i="1"/>
  <c r="K22" i="1"/>
  <c r="J22" i="1"/>
  <c r="I22" i="1"/>
  <c r="G22" i="1"/>
  <c r="K21" i="1"/>
  <c r="J21" i="1"/>
  <c r="I21" i="1"/>
  <c r="G21" i="1"/>
  <c r="O20" i="1"/>
  <c r="K20" i="1"/>
  <c r="J20" i="1"/>
  <c r="I20" i="1"/>
  <c r="G20" i="1"/>
  <c r="O19" i="1"/>
  <c r="J19" i="1"/>
  <c r="K19" i="1" s="1"/>
  <c r="I19" i="1"/>
  <c r="G19" i="1"/>
  <c r="J16" i="1"/>
  <c r="J15" i="1"/>
  <c r="K15" i="1" s="1"/>
  <c r="G15" i="1"/>
  <c r="G14" i="1"/>
  <c r="J14" i="1" s="1"/>
  <c r="J13" i="1"/>
  <c r="K13" i="1" s="1"/>
  <c r="I13" i="1"/>
  <c r="G13" i="1"/>
  <c r="A10" i="1"/>
  <c r="E8" i="1"/>
  <c r="E7" i="1"/>
  <c r="I15" i="1" l="1"/>
  <c r="I65" i="1"/>
  <c r="K65" i="1"/>
  <c r="I14" i="1"/>
  <c r="K14" i="1"/>
  <c r="I16" i="1"/>
  <c r="K16" i="1"/>
  <c r="C111" i="1" l="1"/>
  <c r="I111" i="1"/>
</calcChain>
</file>

<file path=xl/sharedStrings.xml><?xml version="1.0" encoding="utf-8"?>
<sst xmlns="http://schemas.openxmlformats.org/spreadsheetml/2006/main" count="297" uniqueCount="160">
  <si>
    <t>NIV Special</t>
  </si>
  <si>
    <t>HCCP Rep Name:</t>
  </si>
  <si>
    <t>Ship Date:</t>
  </si>
  <si>
    <t>PO #:</t>
  </si>
  <si>
    <t>Promo Start Date:</t>
  </si>
  <si>
    <t xml:space="preserve"> </t>
  </si>
  <si>
    <t>Account Name:</t>
  </si>
  <si>
    <t>Promo End Date:</t>
  </si>
  <si>
    <t>Account Number:</t>
  </si>
  <si>
    <t>Order Due Date:</t>
  </si>
  <si>
    <t>Promo Name:</t>
  </si>
  <si>
    <t>NIV Application and Resource Series</t>
  </si>
  <si>
    <t>Date Ordered:</t>
  </si>
  <si>
    <t>Promo Code:</t>
  </si>
  <si>
    <t>NIVAB5</t>
  </si>
  <si>
    <t>Dating:</t>
  </si>
  <si>
    <t xml:space="preserve">Promotional orders submitted by the due date listed above are eligible for 90 days' dating; orders of 30 units or more receive free freight </t>
  </si>
  <si>
    <t>Qty</t>
  </si>
  <si>
    <t>ISBN</t>
  </si>
  <si>
    <t>Title</t>
  </si>
  <si>
    <t>Sale Notes</t>
  </si>
  <si>
    <t>Price</t>
  </si>
  <si>
    <t>Sale Price</t>
  </si>
  <si>
    <t>Discount</t>
  </si>
  <si>
    <t>Margin</t>
  </si>
  <si>
    <t>Net</t>
  </si>
  <si>
    <t>Net Sum</t>
  </si>
  <si>
    <t xml:space="preserve">Status </t>
  </si>
  <si>
    <t>Available</t>
  </si>
  <si>
    <t>Answer Date</t>
  </si>
  <si>
    <t>NIV Resources</t>
  </si>
  <si>
    <t>Essential Atlas of the Bible</t>
  </si>
  <si>
    <t>6 unit min = 64%</t>
  </si>
  <si>
    <t>40% off</t>
  </si>
  <si>
    <t>Essential Bible Companion</t>
  </si>
  <si>
    <t xml:space="preserve">   </t>
  </si>
  <si>
    <t>Essential Bible Dictionary</t>
  </si>
  <si>
    <t>NIV Application Commentary</t>
  </si>
  <si>
    <t>18 assorted = 64%</t>
  </si>
  <si>
    <t>Genesis</t>
  </si>
  <si>
    <t>18 asst min</t>
  </si>
  <si>
    <t>Exodus</t>
  </si>
  <si>
    <t>Leviticus, Numbers</t>
  </si>
  <si>
    <t>Deuteronomy</t>
  </si>
  <si>
    <t>Joshua</t>
  </si>
  <si>
    <t>Judges, Ruth</t>
  </si>
  <si>
    <t>1 and 2 Samuel</t>
  </si>
  <si>
    <t>1 and 2 Kings</t>
  </si>
  <si>
    <t>1 and 2 Chronicles</t>
  </si>
  <si>
    <t>Ezra-Nehemiah</t>
  </si>
  <si>
    <t>Esther</t>
  </si>
  <si>
    <t>Job</t>
  </si>
  <si>
    <t>Psalms Volume 1</t>
  </si>
  <si>
    <t>Psalms, Volume 2</t>
  </si>
  <si>
    <t>Proverbs</t>
  </si>
  <si>
    <t>Ecclesiastes, Song of Songs</t>
  </si>
  <si>
    <t>Isaiah</t>
  </si>
  <si>
    <t>Jeremiah, Lamentations</t>
  </si>
  <si>
    <t>Ezekiel</t>
  </si>
  <si>
    <t>Daniel</t>
  </si>
  <si>
    <t>Hosea, Amos, Micah</t>
  </si>
  <si>
    <t>Joel, Obadiah, Malachi</t>
  </si>
  <si>
    <t>Jonah, Nahum, Habakkuk, Zephaniah</t>
  </si>
  <si>
    <t>Haggai, Zechariah</t>
  </si>
  <si>
    <t>Matthew</t>
  </si>
  <si>
    <t>Mark</t>
  </si>
  <si>
    <t>Luke</t>
  </si>
  <si>
    <t>John</t>
  </si>
  <si>
    <t>Acts</t>
  </si>
  <si>
    <t>Romans</t>
  </si>
  <si>
    <t>1 Corinthians</t>
  </si>
  <si>
    <t>2 Corinthians</t>
  </si>
  <si>
    <t>Galatians</t>
  </si>
  <si>
    <t>Ephesians</t>
  </si>
  <si>
    <t>Philippians</t>
  </si>
  <si>
    <t>Colossians, Philemon</t>
  </si>
  <si>
    <t>1 and 2 Thessalonians</t>
  </si>
  <si>
    <t>1 and 2 Timothy, Titus</t>
  </si>
  <si>
    <t>1 Peter</t>
  </si>
  <si>
    <t>2 Peter, Jude</t>
  </si>
  <si>
    <t>Letters of John</t>
  </si>
  <si>
    <t>Hebrews</t>
  </si>
  <si>
    <t>James</t>
  </si>
  <si>
    <t>Revelation</t>
  </si>
  <si>
    <t>12 assorted = 61%</t>
  </si>
  <si>
    <t>NIV Application Bible</t>
  </si>
  <si>
    <t>NIV Application Bible, Hardcover, Multi-Cream, Red Letter, Comfort Print</t>
  </si>
  <si>
    <t>12 asst min</t>
  </si>
  <si>
    <t>30% off</t>
  </si>
  <si>
    <t>NIV Application Bible, European Bonded Leather, Black, Red Letter, Comfort Print</t>
  </si>
  <si>
    <t>NIV Application Bible, European Bonded Leather, Black, Red Letter, Thumb Indexed, Comfort Print</t>
  </si>
  <si>
    <t>NIV Application Bible, Leathersoft, Brown, Red Letter, Comfort Print</t>
  </si>
  <si>
    <t>NIV Application Bible, Leathersoft, Brown, Red Letter, Thumb Indexed, Comfort Print</t>
  </si>
  <si>
    <t>NIV Application Bible, Leathersoft, Coral/Gray, Red Letter, Comfort Print</t>
  </si>
  <si>
    <t>NIV Application Bible, Leathersoft, Coral/Gray, Red Letter, Thumb Indexed, Comfort Print</t>
  </si>
  <si>
    <t>NIV Application Bible, Large Print, European Bonded Leather, Black, Red Letter, Comfort Print</t>
  </si>
  <si>
    <t>NIV Application Bible, Large Print, European Bonded Leather, Black, Red Letter, Indexed, Comfort Print</t>
  </si>
  <si>
    <t>NIV Application Bible, Large Print, Leathersoft, Brown, Red Letter, Comfort Print</t>
  </si>
  <si>
    <t>NIV Application Bible, Large Print, Leathersoft, Brown, Red Letter, Thumb Indexed, Comfort Print</t>
  </si>
  <si>
    <t>NIV Application Bible, Large Print, Leathersoft, Pink/Gray, Red Letter, Comfort Print</t>
  </si>
  <si>
    <t>NIV Application Bible, Large Print, Leathersoft, Pink/Gray, Red Letter, Thumb Indexed, Comfort Print</t>
  </si>
  <si>
    <t>NIV Application Bible, Personal Size, Leathersoft, Brown/Blue, Red Letter, Comfort Print</t>
  </si>
  <si>
    <t>NIV Application Bible, Personal Size, Leathersoft, Brown/Blue, Red Letter, Indexed, Comfort Print</t>
  </si>
  <si>
    <t>NIV Application Bible, Personal Size, Leathersoft, Pink/Gray, Red Letter, Comfort Print</t>
  </si>
  <si>
    <t>NIV Application Bible, Personal Size, Leathersoft, Pink/Gray, Red Letter, Thumb Indexed, Comfort Print</t>
  </si>
  <si>
    <t>Sale Stickers</t>
  </si>
  <si>
    <t>Sale Stickers 30% Off Sheet of 14</t>
  </si>
  <si>
    <t>Sale Stickers 40% Off Sheet of 14</t>
  </si>
  <si>
    <t>40% Off</t>
  </si>
  <si>
    <t>SALE STICKERS 50% OFF 14/SHEET</t>
  </si>
  <si>
    <t>50% off</t>
  </si>
  <si>
    <t>SALE STICKERS 3.97 14/SHEET</t>
  </si>
  <si>
    <t>SALE STICKERS 4.97 14/SHEET</t>
  </si>
  <si>
    <t>Sale Stickers $7.97 Sheet of 14</t>
  </si>
  <si>
    <t>9780310220664</t>
  </si>
  <si>
    <t>SALE STICKERS 5.97 14/SHEET</t>
  </si>
  <si>
    <t>9780310208532</t>
  </si>
  <si>
    <t>SALE STICKERS 7.97 14/SHEET</t>
  </si>
  <si>
    <t>9780310208556</t>
  </si>
  <si>
    <t>SALE STICKERS 9.97 14/SHEET</t>
  </si>
  <si>
    <t>9780310208587</t>
  </si>
  <si>
    <t>SALE STICKERS 12.97 14/SHEET</t>
  </si>
  <si>
    <t>9780310208600</t>
  </si>
  <si>
    <t>SALE STICKERS 14.97 14/SHEET</t>
  </si>
  <si>
    <t>9780310208631</t>
  </si>
  <si>
    <t>SALE STICKERS 16.97 14/SHEET</t>
  </si>
  <si>
    <t>9780310208648</t>
  </si>
  <si>
    <t>SALE STICKERS 17.97 14/SHEET</t>
  </si>
  <si>
    <t>9780310208655</t>
  </si>
  <si>
    <t>SALE STICKERS 19.97 14/SHEET</t>
  </si>
  <si>
    <t>9780310208693</t>
  </si>
  <si>
    <t>SALE STICKERS 22.97 14/SHEET</t>
  </si>
  <si>
    <t>9780310208716</t>
  </si>
  <si>
    <t>SALE STICKERS 24.97 14/SHEET</t>
  </si>
  <si>
    <t>9780310237976</t>
  </si>
  <si>
    <t>SALE STICKERS 27.97 14/SHEET</t>
  </si>
  <si>
    <t>9780310208747</t>
  </si>
  <si>
    <t>SALE STICKERS 29.97 14/SHEET</t>
  </si>
  <si>
    <t>9780310208761</t>
  </si>
  <si>
    <t>SALE STICKERS 34.97 14/SHEET</t>
  </si>
  <si>
    <t>9780310208785</t>
  </si>
  <si>
    <t>SALE STICKERS 39.97 14/SHEET</t>
  </si>
  <si>
    <t>9780310270850</t>
  </si>
  <si>
    <t>SALE STICKERS 44.97 14/SHEET</t>
  </si>
  <si>
    <t>9780310208815</t>
  </si>
  <si>
    <t>SALE STICKERS 49.97 14/SHEET</t>
  </si>
  <si>
    <t>9780310208822</t>
  </si>
  <si>
    <t>SALE STICKERS 54.97 14/SHEET</t>
  </si>
  <si>
    <t>9780310248651</t>
  </si>
  <si>
    <t>SALE STICKERS 64.97 14/SHEET</t>
  </si>
  <si>
    <t>9780310248668</t>
  </si>
  <si>
    <t>SALE STICKERS 69.97 14/SHEET</t>
  </si>
  <si>
    <t>9780310248675</t>
  </si>
  <si>
    <t>SALE STICKERS 74.97 14/SHEET</t>
  </si>
  <si>
    <t>Total Units:</t>
  </si>
  <si>
    <t>Avg. Mar</t>
  </si>
  <si>
    <t>Total Net:</t>
  </si>
  <si>
    <t>NYP</t>
  </si>
  <si>
    <t>NIV Application Commentary on the Bible: One-Volume Edition</t>
  </si>
  <si>
    <t>4 unit min = 64%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</si>
</sst>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0" fontId="4" fillId="0" borderId="1" xfId="0" applyNumberFormat="1" applyFont="1" applyBorder="1" applyAlignment="1">
      <alignment horizontal="right" vertical="center"/>
    </xf>
    <xf numFmtId="9" fontId="0" fillId="0" borderId="0" xfId="2" applyFont="1"/>
    <xf numFmtId="44" fontId="0" fillId="0" borderId="0" xfId="1" applyFont="1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44" fontId="2" fillId="3" borderId="4" xfId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8" fillId="0" borderId="7" xfId="0" applyNumberFormat="1" applyFont="1" applyBorder="1"/>
    <xf numFmtId="0" fontId="8" fillId="0" borderId="7" xfId="0" applyFont="1" applyBorder="1"/>
    <xf numFmtId="10" fontId="8" fillId="0" borderId="7" xfId="0" applyNumberFormat="1" applyFont="1" applyBorder="1"/>
    <xf numFmtId="0" fontId="8" fillId="0" borderId="0" xfId="0" applyFont="1"/>
    <xf numFmtId="0" fontId="10" fillId="0" borderId="0" xfId="0" applyFont="1"/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8" fillId="0" borderId="2" xfId="1" applyNumberFormat="1" applyFont="1" applyFill="1" applyBorder="1"/>
    <xf numFmtId="44" fontId="8" fillId="0" borderId="2" xfId="1" applyFont="1" applyFill="1" applyBorder="1"/>
    <xf numFmtId="10" fontId="8" fillId="0" borderId="2" xfId="2" applyNumberFormat="1" applyFont="1" applyFill="1" applyBorder="1"/>
    <xf numFmtId="164" fontId="8" fillId="0" borderId="2" xfId="2" applyNumberFormat="1" applyFont="1" applyFill="1" applyBorder="1"/>
    <xf numFmtId="14" fontId="8" fillId="0" borderId="0" xfId="0" applyNumberFormat="1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" fontId="8" fillId="0" borderId="2" xfId="0" quotePrefix="1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12" xfId="0" applyFont="1" applyBorder="1"/>
    <xf numFmtId="44" fontId="8" fillId="0" borderId="2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0" fillId="0" borderId="7" xfId="0" applyBorder="1" applyAlignment="1">
      <alignment horizontal="center"/>
    </xf>
    <xf numFmtId="1" fontId="8" fillId="0" borderId="7" xfId="0" applyNumberFormat="1" applyFont="1" applyBorder="1"/>
    <xf numFmtId="9" fontId="8" fillId="0" borderId="7" xfId="2" applyFont="1" applyFill="1" applyBorder="1"/>
    <xf numFmtId="44" fontId="8" fillId="0" borderId="7" xfId="1" applyFont="1" applyFill="1" applyBorder="1"/>
    <xf numFmtId="1" fontId="8" fillId="0" borderId="2" xfId="0" applyNumberFormat="1" applyFont="1" applyBorder="1"/>
    <xf numFmtId="43" fontId="8" fillId="0" borderId="2" xfId="0" applyNumberFormat="1" applyFont="1" applyBorder="1"/>
    <xf numFmtId="43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/>
    <xf numFmtId="9" fontId="8" fillId="0" borderId="2" xfId="2" applyFont="1" applyFill="1" applyBorder="1"/>
    <xf numFmtId="1" fontId="8" fillId="0" borderId="2" xfId="0" quotePrefix="1" applyNumberFormat="1" applyFont="1" applyBorder="1"/>
    <xf numFmtId="0" fontId="0" fillId="0" borderId="2" xfId="0" applyBorder="1"/>
    <xf numFmtId="0" fontId="3" fillId="0" borderId="2" xfId="0" applyFont="1" applyBorder="1" applyAlignment="1">
      <alignment horizontal="center"/>
    </xf>
    <xf numFmtId="10" fontId="0" fillId="0" borderId="2" xfId="0" applyNumberFormat="1" applyBorder="1"/>
    <xf numFmtId="9" fontId="0" fillId="0" borderId="2" xfId="2" applyFont="1" applyBorder="1"/>
    <xf numFmtId="44" fontId="0" fillId="0" borderId="2" xfId="1" applyFont="1" applyBorder="1"/>
    <xf numFmtId="0" fontId="3" fillId="0" borderId="2" xfId="0" applyFont="1" applyBorder="1"/>
    <xf numFmtId="0" fontId="0" fillId="0" borderId="0" xfId="0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9" fontId="13" fillId="0" borderId="0" xfId="2" applyFont="1" applyAlignment="1">
      <alignment horizontal="right" vertical="center"/>
    </xf>
    <xf numFmtId="44" fontId="0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165" fontId="12" fillId="0" borderId="0" xfId="0" applyNumberFormat="1" applyFont="1" applyAlignment="1">
      <alignment horizontal="left" vertical="center"/>
    </xf>
    <xf numFmtId="43" fontId="14" fillId="0" borderId="2" xfId="1" applyNumberFormat="1" applyFont="1" applyFill="1" applyBorder="1"/>
    <xf numFmtId="0" fontId="14" fillId="0" borderId="0" xfId="0" applyFont="1"/>
    <xf numFmtId="14" fontId="14" fillId="0" borderId="0" xfId="0" applyNumberFormat="1" applyFont="1"/>
    <xf numFmtId="20" fontId="8" fillId="0" borderId="2" xfId="0" applyNumberFormat="1" applyFont="1" applyBorder="1"/>
    <xf numFmtId="0" fontId="14" fillId="0" borderId="0" xfId="0" applyFont="1" applyAlignment="1">
      <alignment horizontal="center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2" xfId="0" quotePrefix="1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" xfId="0" applyFont="1" applyBorder="1"/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9527</xdr:rowOff>
    </xdr:from>
    <xdr:to>
      <xdr:col>2</xdr:col>
      <xdr:colOff>762000</xdr:colOff>
      <xdr:row>0</xdr:row>
      <xdr:rowOff>495301</xdr:rowOff>
    </xdr:to>
    <xdr:pic>
      <xdr:nvPicPr>
        <xdr:cNvPr id="2" name="Picture 1" descr="Description: HCP_CPD_Umbrella_logo4sig">
          <a:extLst>
            <a:ext uri="{FF2B5EF4-FFF2-40B4-BE49-F238E27FC236}">
              <a16:creationId xmlns:a16="http://schemas.microsoft.com/office/drawing/2014/main" id="{8DD874FD-6539-415A-AB31-80B19CF72BD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774" y="9527"/>
          <a:ext cx="2095501" cy="485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awnlebar\Documents\Promo%20Order%20Forms\FY22%20Promos\HCCP%20Featured%20Jan-Jun%20Order%20Forms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shawnlebar\Documents\Forecasting\FY25\CBAi%20HCCP%20Valentine's%20Day%20Sales%20Grid%202025.xlsx" TargetMode="External"/><Relationship Id="rId1" Type="http://schemas.openxmlformats.org/officeDocument/2006/relationships/externalLinkPath" Target="file:///D:\Users\shawnlebar\Documents\Forecasting\FY25\CBAi%20HCCP%20Valentine's%20Day%20Sales%20Grid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INFO"/>
      <sheetName val="January Featured"/>
      <sheetName val="February Featured"/>
      <sheetName val="March Featured"/>
      <sheetName val="April Featured"/>
      <sheetName val="May Featured"/>
      <sheetName val="June Featured"/>
      <sheetName val="Sheet1"/>
    </sheetNames>
    <sheetDataSet>
      <sheetData sheetId="0">
        <row r="7">
          <cell r="B7"/>
        </row>
        <row r="8">
          <cell r="D8">
            <v>0.45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C4">
            <v>9780310763796</v>
          </cell>
          <cell r="D4" t="str">
            <v xml:space="preserve">BERENSTAIN BEARS LOVE IS KIND      </v>
          </cell>
          <cell r="E4" t="str">
            <v xml:space="preserve">Berenstain Mike          </v>
          </cell>
          <cell r="F4">
            <v>5.99</v>
          </cell>
          <cell r="G4"/>
          <cell r="H4">
            <v>44020.166666666664</v>
          </cell>
          <cell r="I4" t="str">
            <v xml:space="preserve">   </v>
          </cell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>
            <v>300</v>
          </cell>
          <cell r="AJ4"/>
          <cell r="AK4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CB63F-C551-4246-877D-35598AE0A496}">
  <dimension ref="A1:O111"/>
  <sheetViews>
    <sheetView tabSelected="1" topLeftCell="A62" workbookViewId="0">
      <selection activeCell="C65" sqref="C65:C81"/>
    </sheetView>
  </sheetViews>
  <sheetFormatPr defaultRowHeight="14.4" x14ac:dyDescent="0.3"/>
  <cols>
    <col min="1" max="1" width="6.109375" style="6" bestFit="1" customWidth="1"/>
    <col min="2" max="2" width="15.44140625" customWidth="1"/>
    <col min="3" max="3" width="89.88671875" customWidth="1"/>
    <col min="4" max="4" width="19.109375" style="6" bestFit="1" customWidth="1"/>
    <col min="5" max="5" width="10.109375" customWidth="1"/>
    <col min="6" max="6" width="10.33203125" customWidth="1"/>
    <col min="7" max="7" width="9.6640625" style="7" customWidth="1"/>
    <col min="8" max="8" width="1.6640625" customWidth="1"/>
    <col min="9" max="9" width="9.109375" style="4"/>
    <col min="10" max="10" width="9.109375" style="5"/>
    <col min="11" max="11" width="12.44140625" style="5" customWidth="1"/>
    <col min="12" max="12" width="10.33203125" customWidth="1"/>
    <col min="13" max="13" width="10.5546875" customWidth="1"/>
    <col min="14" max="14" width="13.109375" customWidth="1"/>
  </cols>
  <sheetData>
    <row r="1" spans="1:14" ht="42.75" customHeight="1" thickBot="1" x14ac:dyDescent="0.35">
      <c r="A1" s="1"/>
      <c r="B1" s="2"/>
      <c r="C1" s="2"/>
      <c r="D1" s="1"/>
      <c r="E1" s="2"/>
      <c r="F1" s="2"/>
      <c r="G1" s="3" t="s">
        <v>0</v>
      </c>
    </row>
    <row r="2" spans="1:14" ht="6.75" customHeight="1" x14ac:dyDescent="0.3"/>
    <row r="3" spans="1:14" ht="18.75" customHeight="1" x14ac:dyDescent="0.3">
      <c r="B3" s="8" t="s">
        <v>1</v>
      </c>
      <c r="C3" s="9" t="s">
        <v>5</v>
      </c>
      <c r="D3" s="8" t="s">
        <v>2</v>
      </c>
      <c r="E3" s="82"/>
      <c r="F3" s="82"/>
    </row>
    <row r="4" spans="1:14" ht="18.75" customHeight="1" x14ac:dyDescent="0.3">
      <c r="B4" s="8" t="s">
        <v>3</v>
      </c>
      <c r="C4" s="9"/>
      <c r="D4" s="8" t="s">
        <v>4</v>
      </c>
      <c r="E4" s="82">
        <v>45689</v>
      </c>
      <c r="F4" s="82"/>
    </row>
    <row r="5" spans="1:14" ht="18.75" customHeight="1" x14ac:dyDescent="0.3">
      <c r="A5" s="6" t="s">
        <v>5</v>
      </c>
      <c r="B5" s="8" t="s">
        <v>6</v>
      </c>
      <c r="C5" s="9" t="s">
        <v>5</v>
      </c>
      <c r="D5" s="8" t="s">
        <v>7</v>
      </c>
      <c r="E5" s="82">
        <v>45757</v>
      </c>
      <c r="F5" s="82"/>
    </row>
    <row r="6" spans="1:14" ht="18.75" customHeight="1" x14ac:dyDescent="0.3">
      <c r="B6" s="8" t="s">
        <v>8</v>
      </c>
      <c r="C6" s="9" t="s">
        <v>5</v>
      </c>
      <c r="D6" s="8" t="s">
        <v>9</v>
      </c>
      <c r="E6" s="83">
        <v>45757</v>
      </c>
      <c r="F6" s="84"/>
    </row>
    <row r="7" spans="1:14" ht="18.75" customHeight="1" x14ac:dyDescent="0.3">
      <c r="B7" s="8" t="s">
        <v>10</v>
      </c>
      <c r="C7" s="9" t="s">
        <v>11</v>
      </c>
      <c r="D7" s="10" t="s">
        <v>12</v>
      </c>
      <c r="E7" s="82">
        <f ca="1">TODAY()</f>
        <v>45754</v>
      </c>
      <c r="F7" s="85"/>
    </row>
    <row r="8" spans="1:14" ht="18.75" customHeight="1" x14ac:dyDescent="0.3">
      <c r="B8" s="8" t="s">
        <v>13</v>
      </c>
      <c r="C8" s="11" t="s">
        <v>14</v>
      </c>
      <c r="D8" s="8" t="s">
        <v>15</v>
      </c>
      <c r="E8" s="85" t="str">
        <f ca="1">IF(E6&gt;=TODAY(),"90 days","NONE")</f>
        <v>90 days</v>
      </c>
      <c r="F8" s="85"/>
    </row>
    <row r="9" spans="1:14" ht="32.25" customHeight="1" x14ac:dyDescent="0.3">
      <c r="A9" s="78" t="s">
        <v>16</v>
      </c>
      <c r="B9" s="78"/>
      <c r="C9" s="78"/>
      <c r="D9" s="78"/>
      <c r="E9" s="78"/>
      <c r="F9" s="78"/>
      <c r="G9" s="78"/>
    </row>
    <row r="10" spans="1:14" x14ac:dyDescent="0.3">
      <c r="A10" s="12">
        <f>'[1]CUST INFO'!D8</f>
        <v>0.45</v>
      </c>
    </row>
    <row r="11" spans="1:14" ht="15" thickBot="1" x14ac:dyDescent="0.35">
      <c r="A11" s="13" t="s">
        <v>17</v>
      </c>
      <c r="B11" s="14" t="s">
        <v>18</v>
      </c>
      <c r="C11" s="14" t="s">
        <v>19</v>
      </c>
      <c r="D11" s="14" t="s">
        <v>20</v>
      </c>
      <c r="E11" s="14" t="s">
        <v>21</v>
      </c>
      <c r="F11" s="14" t="s">
        <v>22</v>
      </c>
      <c r="G11" s="15" t="s">
        <v>23</v>
      </c>
      <c r="I11" s="16" t="s">
        <v>24</v>
      </c>
      <c r="J11" s="17" t="s">
        <v>25</v>
      </c>
      <c r="K11" s="18" t="s">
        <v>26</v>
      </c>
      <c r="L11" t="s">
        <v>27</v>
      </c>
      <c r="M11" t="s">
        <v>28</v>
      </c>
      <c r="N11" t="s">
        <v>29</v>
      </c>
    </row>
    <row r="12" spans="1:14" ht="15.6" x14ac:dyDescent="0.3">
      <c r="A12" s="19"/>
      <c r="B12" s="20"/>
      <c r="C12" s="21" t="s">
        <v>30</v>
      </c>
      <c r="D12" s="22"/>
      <c r="E12" s="23"/>
      <c r="F12" s="24"/>
      <c r="G12" s="25"/>
      <c r="H12" s="26"/>
      <c r="I12" s="24"/>
      <c r="J12" s="24"/>
      <c r="K12" s="24"/>
      <c r="L12" s="27"/>
    </row>
    <row r="13" spans="1:14" x14ac:dyDescent="0.3">
      <c r="A13" s="28">
        <v>6</v>
      </c>
      <c r="B13" s="76">
        <v>9781400349272</v>
      </c>
      <c r="C13" s="45" t="s">
        <v>31</v>
      </c>
      <c r="D13" s="29" t="s">
        <v>32</v>
      </c>
      <c r="E13" s="71">
        <v>24.99</v>
      </c>
      <c r="F13" s="31" t="s">
        <v>33</v>
      </c>
      <c r="G13" s="32">
        <f>IF(A13&gt;=6,0.64,$A$10)</f>
        <v>0.64</v>
      </c>
      <c r="H13" s="26"/>
      <c r="I13" s="33">
        <f>IF(A13&gt;0,(1-(J13/(E13*0.6))),"")</f>
        <v>0.39999999999999991</v>
      </c>
      <c r="J13" s="31">
        <f>IF(A13&gt;0,(E13*(1-G13)),"")</f>
        <v>8.9963999999999995</v>
      </c>
      <c r="K13" s="31">
        <f>IF(A13&gt;0,(J13*A13),"")</f>
        <v>53.978399999999993</v>
      </c>
      <c r="L13" s="72" t="s">
        <v>157</v>
      </c>
      <c r="M13" s="72">
        <v>-715</v>
      </c>
      <c r="N13" s="73">
        <v>45749</v>
      </c>
    </row>
    <row r="14" spans="1:14" x14ac:dyDescent="0.3">
      <c r="A14" s="28">
        <v>6</v>
      </c>
      <c r="B14" s="77">
        <v>9780310174356</v>
      </c>
      <c r="C14" s="74" t="s">
        <v>34</v>
      </c>
      <c r="D14" s="29" t="s">
        <v>32</v>
      </c>
      <c r="E14" s="71">
        <v>24.99</v>
      </c>
      <c r="F14" s="31" t="s">
        <v>33</v>
      </c>
      <c r="G14" s="32">
        <f>IF(A14&gt;=6,0.64,$A$10)</f>
        <v>0.64</v>
      </c>
      <c r="H14" s="26"/>
      <c r="I14" s="33">
        <f>IF(A14&gt;0,(1-(J14/(E14*0.6))),"")</f>
        <v>0.39999999999999991</v>
      </c>
      <c r="J14" s="31">
        <f>IF(A14&gt;0,(E14*(1-G14)),"")</f>
        <v>8.9963999999999995</v>
      </c>
      <c r="K14" s="31">
        <f>IF(A14&gt;0,(J14*A14),"")</f>
        <v>53.978399999999993</v>
      </c>
      <c r="L14" s="72" t="s">
        <v>157</v>
      </c>
      <c r="M14" s="72">
        <v>-436</v>
      </c>
      <c r="N14" s="73">
        <v>45749</v>
      </c>
    </row>
    <row r="15" spans="1:14" x14ac:dyDescent="0.3">
      <c r="A15" s="28">
        <v>6</v>
      </c>
      <c r="B15" s="77">
        <v>9780310174455</v>
      </c>
      <c r="C15" s="45" t="s">
        <v>36</v>
      </c>
      <c r="D15" s="29" t="s">
        <v>32</v>
      </c>
      <c r="E15" s="71">
        <v>24.99</v>
      </c>
      <c r="F15" s="31" t="s">
        <v>33</v>
      </c>
      <c r="G15" s="32">
        <f>IF(A15&gt;=6,0.64,$A$10)</f>
        <v>0.64</v>
      </c>
      <c r="H15" s="26"/>
      <c r="I15" s="33">
        <f>IF(A15&gt;0,(1-(J15/(E15*0.6))),"")</f>
        <v>0.39999999999999991</v>
      </c>
      <c r="J15" s="31">
        <f>IF(A15&gt;0,(E15*(1-G15)),"")</f>
        <v>8.9963999999999995</v>
      </c>
      <c r="K15" s="31">
        <f>IF(A15&gt;0,(J15*A15),"")</f>
        <v>53.978399999999993</v>
      </c>
      <c r="L15" s="72" t="s">
        <v>157</v>
      </c>
      <c r="M15" s="72">
        <v>-439</v>
      </c>
      <c r="N15" s="73">
        <v>45749</v>
      </c>
    </row>
    <row r="16" spans="1:14" ht="15" thickBot="1" x14ac:dyDescent="0.35">
      <c r="A16" s="35">
        <v>4</v>
      </c>
      <c r="B16" s="44">
        <v>9780310530800</v>
      </c>
      <c r="C16" s="45" t="s">
        <v>158</v>
      </c>
      <c r="D16" s="29" t="s">
        <v>159</v>
      </c>
      <c r="E16" s="71">
        <v>49.99</v>
      </c>
      <c r="F16" s="31" t="s">
        <v>33</v>
      </c>
      <c r="G16" s="32">
        <f>IF(A16&gt;=4,0.64,$A$10)</f>
        <v>0.64</v>
      </c>
      <c r="H16" s="26"/>
      <c r="I16" s="33">
        <f>IF(A16&gt;0,(1-(J16/(E16*0.6))),"")</f>
        <v>0.39999999999999991</v>
      </c>
      <c r="J16" s="31">
        <f>IF(A16&gt;0,(E16*(1-G16)),"")</f>
        <v>17.996400000000001</v>
      </c>
      <c r="K16" s="31">
        <f>IF(A16&gt;0,(J16*A16),"")</f>
        <v>71.985600000000005</v>
      </c>
      <c r="L16" s="26" t="s">
        <v>35</v>
      </c>
      <c r="M16" s="72">
        <v>976</v>
      </c>
      <c r="N16" s="73">
        <v>45712</v>
      </c>
    </row>
    <row r="17" spans="1:15" ht="16.2" thickBot="1" x14ac:dyDescent="0.35">
      <c r="A17" s="36"/>
      <c r="B17" s="20"/>
      <c r="C17" s="21" t="s">
        <v>37</v>
      </c>
      <c r="D17" s="22"/>
      <c r="E17" s="23"/>
      <c r="F17" s="24"/>
      <c r="G17" s="25"/>
      <c r="H17" s="26"/>
      <c r="I17" s="24"/>
      <c r="J17" s="24"/>
      <c r="K17" s="24"/>
      <c r="L17" s="27"/>
    </row>
    <row r="18" spans="1:15" ht="15.6" x14ac:dyDescent="0.3">
      <c r="B18" s="37" t="s">
        <v>38</v>
      </c>
      <c r="C18" s="38"/>
      <c r="D18" s="24"/>
      <c r="E18" s="23"/>
      <c r="F18" s="24"/>
      <c r="G18" s="25"/>
      <c r="H18" s="26"/>
      <c r="I18" s="24"/>
      <c r="J18" s="24"/>
      <c r="K18" s="24"/>
    </row>
    <row r="19" spans="1:15" x14ac:dyDescent="0.3">
      <c r="A19" s="28">
        <v>18</v>
      </c>
      <c r="B19" s="77">
        <v>9780310206170</v>
      </c>
      <c r="C19" s="45" t="s">
        <v>39</v>
      </c>
      <c r="D19" s="79" t="s">
        <v>40</v>
      </c>
      <c r="E19" s="30">
        <v>62.99</v>
      </c>
      <c r="F19" s="31" t="s">
        <v>33</v>
      </c>
      <c r="G19" s="33">
        <f t="shared" ref="G19:G62" si="0">IF(SUM($A$19:$A$63)&gt;=18,0.64,$A$10)</f>
        <v>0.64</v>
      </c>
      <c r="H19" s="26"/>
      <c r="I19" s="33">
        <f>IF(A19&gt;0,(1-(J19/(E19*0.6))),"")</f>
        <v>0.39999999999999991</v>
      </c>
      <c r="J19" s="31">
        <f>IF(A19&gt;0,(E19*(1-G19)),"")</f>
        <v>22.676400000000001</v>
      </c>
      <c r="K19" s="31">
        <f>IF(A19&gt;0,(J19*A19),"")</f>
        <v>408.17520000000002</v>
      </c>
      <c r="L19" s="26" t="s">
        <v>35</v>
      </c>
      <c r="M19" s="72">
        <v>314</v>
      </c>
      <c r="N19" s="73">
        <v>45485</v>
      </c>
      <c r="O19" t="e">
        <f>VLOOKUP(B19, [2]Sheet1!$C$4:$AK$4, 33, FALSE)</f>
        <v>#N/A</v>
      </c>
    </row>
    <row r="20" spans="1:15" x14ac:dyDescent="0.3">
      <c r="A20" s="28"/>
      <c r="B20" s="44">
        <v>9780310206071</v>
      </c>
      <c r="C20" s="45" t="s">
        <v>41</v>
      </c>
      <c r="D20" s="80"/>
      <c r="E20" s="30">
        <v>59.99</v>
      </c>
      <c r="F20" s="31" t="s">
        <v>33</v>
      </c>
      <c r="G20" s="33">
        <f t="shared" si="0"/>
        <v>0.64</v>
      </c>
      <c r="H20" s="26"/>
      <c r="I20" s="33" t="str">
        <f t="shared" ref="I20:I62" si="1">IF(A20&gt;0,(1-(J20/(E20*0.6))),"")</f>
        <v/>
      </c>
      <c r="J20" s="31" t="str">
        <f t="shared" ref="J20:J62" si="2">IF(A20&gt;0,(E20*(1-G20)),"")</f>
        <v/>
      </c>
      <c r="K20" s="31" t="str">
        <f t="shared" ref="K20:K62" si="3">IF(A20&gt;0,(J20*A20),"")</f>
        <v/>
      </c>
      <c r="L20" s="26" t="s">
        <v>35</v>
      </c>
      <c r="M20" s="72">
        <v>375</v>
      </c>
      <c r="N20" s="73">
        <v>45427</v>
      </c>
      <c r="O20" t="e">
        <f>VLOOKUP(B20, [2]Sheet1!$C$4:$AK$4, 33, FALSE)</f>
        <v>#N/A</v>
      </c>
    </row>
    <row r="21" spans="1:15" x14ac:dyDescent="0.3">
      <c r="A21" s="28"/>
      <c r="B21" s="44">
        <v>9780310210887</v>
      </c>
      <c r="C21" s="45" t="s">
        <v>42</v>
      </c>
      <c r="D21" s="80"/>
      <c r="E21" s="30">
        <v>44.99</v>
      </c>
      <c r="F21" s="31" t="s">
        <v>33</v>
      </c>
      <c r="G21" s="33">
        <f t="shared" si="0"/>
        <v>0.64</v>
      </c>
      <c r="H21" s="26"/>
      <c r="I21" s="33" t="str">
        <f t="shared" si="1"/>
        <v/>
      </c>
      <c r="J21" s="31" t="str">
        <f t="shared" si="2"/>
        <v/>
      </c>
      <c r="K21" s="31" t="str">
        <f t="shared" si="3"/>
        <v/>
      </c>
      <c r="L21" s="26" t="s">
        <v>35</v>
      </c>
      <c r="M21" s="26">
        <v>-7</v>
      </c>
      <c r="N21" s="34">
        <v>44748</v>
      </c>
    </row>
    <row r="22" spans="1:15" x14ac:dyDescent="0.3">
      <c r="A22" s="28"/>
      <c r="B22" s="44">
        <v>9780310210481</v>
      </c>
      <c r="C22" s="45" t="s">
        <v>43</v>
      </c>
      <c r="D22" s="80"/>
      <c r="E22" s="30">
        <v>64.989999999999995</v>
      </c>
      <c r="F22" s="31" t="s">
        <v>33</v>
      </c>
      <c r="G22" s="33">
        <f t="shared" si="0"/>
        <v>0.64</v>
      </c>
      <c r="H22" s="26"/>
      <c r="I22" s="33" t="str">
        <f t="shared" si="1"/>
        <v/>
      </c>
      <c r="J22" s="31" t="str">
        <f t="shared" si="2"/>
        <v/>
      </c>
      <c r="K22" s="31" t="str">
        <f t="shared" si="3"/>
        <v/>
      </c>
      <c r="L22" s="26" t="s">
        <v>35</v>
      </c>
      <c r="M22" s="26">
        <v>35</v>
      </c>
      <c r="N22" s="34">
        <v>45295</v>
      </c>
    </row>
    <row r="23" spans="1:15" x14ac:dyDescent="0.3">
      <c r="A23" s="28"/>
      <c r="B23" s="44">
        <v>9780310209348</v>
      </c>
      <c r="C23" s="45" t="s">
        <v>44</v>
      </c>
      <c r="D23" s="80"/>
      <c r="E23" s="30">
        <v>59.99</v>
      </c>
      <c r="F23" s="31" t="s">
        <v>33</v>
      </c>
      <c r="G23" s="33">
        <f t="shared" si="0"/>
        <v>0.64</v>
      </c>
      <c r="H23" s="26"/>
      <c r="I23" s="33" t="str">
        <f t="shared" si="1"/>
        <v/>
      </c>
      <c r="J23" s="31" t="str">
        <f t="shared" si="2"/>
        <v/>
      </c>
      <c r="K23" s="31" t="str">
        <f t="shared" si="3"/>
        <v/>
      </c>
      <c r="L23" s="26" t="s">
        <v>35</v>
      </c>
      <c r="M23" s="26">
        <v>98</v>
      </c>
      <c r="N23" s="34">
        <v>45295</v>
      </c>
    </row>
    <row r="24" spans="1:15" x14ac:dyDescent="0.3">
      <c r="A24" s="28"/>
      <c r="B24" s="44">
        <v>9780310114765</v>
      </c>
      <c r="C24" s="45" t="s">
        <v>45</v>
      </c>
      <c r="D24" s="80"/>
      <c r="E24" s="30">
        <v>59.99</v>
      </c>
      <c r="F24" s="31" t="s">
        <v>33</v>
      </c>
      <c r="G24" s="33">
        <f t="shared" si="0"/>
        <v>0.64</v>
      </c>
      <c r="H24" s="26"/>
      <c r="I24" s="33" t="str">
        <f t="shared" si="1"/>
        <v/>
      </c>
      <c r="J24" s="31" t="str">
        <f t="shared" si="2"/>
        <v/>
      </c>
      <c r="K24" s="31" t="str">
        <f t="shared" si="3"/>
        <v/>
      </c>
      <c r="L24" s="26" t="s">
        <v>35</v>
      </c>
      <c r="M24" s="26">
        <v>225</v>
      </c>
      <c r="N24" s="34">
        <v>45485</v>
      </c>
    </row>
    <row r="25" spans="1:15" x14ac:dyDescent="0.3">
      <c r="A25" s="28"/>
      <c r="B25" s="44">
        <v>9780310210863</v>
      </c>
      <c r="C25" s="45" t="s">
        <v>46</v>
      </c>
      <c r="D25" s="80"/>
      <c r="E25" s="30">
        <v>59.99</v>
      </c>
      <c r="F25" s="31" t="s">
        <v>33</v>
      </c>
      <c r="G25" s="33">
        <f t="shared" si="0"/>
        <v>0.64</v>
      </c>
      <c r="H25" s="26"/>
      <c r="I25" s="33" t="str">
        <f t="shared" si="1"/>
        <v/>
      </c>
      <c r="J25" s="31" t="str">
        <f t="shared" si="2"/>
        <v/>
      </c>
      <c r="K25" s="31" t="str">
        <f t="shared" si="3"/>
        <v/>
      </c>
      <c r="L25" s="26" t="s">
        <v>35</v>
      </c>
      <c r="M25" s="26">
        <v>275</v>
      </c>
      <c r="N25" s="34">
        <v>45400</v>
      </c>
    </row>
    <row r="26" spans="1:15" x14ac:dyDescent="0.3">
      <c r="A26" s="28"/>
      <c r="B26" s="44">
        <v>9780310211297</v>
      </c>
      <c r="C26" s="45" t="s">
        <v>47</v>
      </c>
      <c r="D26" s="80"/>
      <c r="E26" s="30">
        <v>42.99</v>
      </c>
      <c r="F26" s="31" t="s">
        <v>33</v>
      </c>
      <c r="G26" s="33">
        <f t="shared" si="0"/>
        <v>0.64</v>
      </c>
      <c r="H26" s="26"/>
      <c r="I26" s="33" t="str">
        <f t="shared" si="1"/>
        <v/>
      </c>
      <c r="J26" s="31" t="str">
        <f t="shared" si="2"/>
        <v/>
      </c>
      <c r="K26" s="31" t="str">
        <f t="shared" si="3"/>
        <v/>
      </c>
      <c r="L26" s="26" t="s">
        <v>35</v>
      </c>
      <c r="M26" s="26">
        <v>-9</v>
      </c>
      <c r="N26" s="34">
        <v>45688</v>
      </c>
    </row>
    <row r="27" spans="1:15" x14ac:dyDescent="0.3">
      <c r="A27" s="28"/>
      <c r="B27" s="44">
        <v>9780310206101</v>
      </c>
      <c r="C27" s="45" t="s">
        <v>48</v>
      </c>
      <c r="D27" s="80"/>
      <c r="E27" s="30">
        <v>62.99</v>
      </c>
      <c r="F27" s="31" t="s">
        <v>33</v>
      </c>
      <c r="G27" s="33">
        <f t="shared" si="0"/>
        <v>0.64</v>
      </c>
      <c r="H27" s="26"/>
      <c r="I27" s="33" t="str">
        <f t="shared" si="1"/>
        <v/>
      </c>
      <c r="J27" s="31" t="str">
        <f t="shared" si="2"/>
        <v/>
      </c>
      <c r="K27" s="31" t="str">
        <f t="shared" si="3"/>
        <v/>
      </c>
      <c r="L27" s="26" t="s">
        <v>35</v>
      </c>
      <c r="M27" s="26">
        <v>281</v>
      </c>
      <c r="N27" s="34">
        <v>45667</v>
      </c>
    </row>
    <row r="28" spans="1:15" x14ac:dyDescent="0.3">
      <c r="A28" s="28"/>
      <c r="B28" s="44">
        <v>9780310225430</v>
      </c>
      <c r="C28" s="45" t="s">
        <v>49</v>
      </c>
      <c r="D28" s="80"/>
      <c r="E28" s="30">
        <v>44.99</v>
      </c>
      <c r="F28" s="31" t="s">
        <v>33</v>
      </c>
      <c r="G28" s="33">
        <f t="shared" si="0"/>
        <v>0.64</v>
      </c>
      <c r="H28" s="26"/>
      <c r="I28" s="33" t="str">
        <f t="shared" si="1"/>
        <v/>
      </c>
      <c r="J28" s="31" t="str">
        <f t="shared" si="2"/>
        <v/>
      </c>
      <c r="K28" s="31" t="str">
        <f t="shared" si="3"/>
        <v/>
      </c>
      <c r="L28" s="26" t="s">
        <v>35</v>
      </c>
      <c r="M28" s="26">
        <v>76</v>
      </c>
      <c r="N28" s="34">
        <v>44707</v>
      </c>
    </row>
    <row r="29" spans="1:15" x14ac:dyDescent="0.3">
      <c r="A29" s="28"/>
      <c r="B29" s="44">
        <v>9780310206729</v>
      </c>
      <c r="C29" s="45" t="s">
        <v>50</v>
      </c>
      <c r="D29" s="80"/>
      <c r="E29" s="30">
        <v>39.99</v>
      </c>
      <c r="F29" s="31" t="s">
        <v>33</v>
      </c>
      <c r="G29" s="33">
        <f t="shared" si="0"/>
        <v>0.64</v>
      </c>
      <c r="H29" s="26"/>
      <c r="I29" s="33" t="str">
        <f t="shared" si="1"/>
        <v/>
      </c>
      <c r="J29" s="31" t="str">
        <f t="shared" si="2"/>
        <v/>
      </c>
      <c r="K29" s="31" t="str">
        <f t="shared" si="3"/>
        <v/>
      </c>
      <c r="L29" s="26" t="s">
        <v>35</v>
      </c>
      <c r="M29" s="26">
        <v>-28</v>
      </c>
      <c r="N29" s="34">
        <v>45695</v>
      </c>
    </row>
    <row r="30" spans="1:15" x14ac:dyDescent="0.3">
      <c r="A30" s="28"/>
      <c r="B30" s="44">
        <v>9780310214427</v>
      </c>
      <c r="C30" s="45" t="s">
        <v>51</v>
      </c>
      <c r="D30" s="80"/>
      <c r="E30" s="30">
        <v>47.99</v>
      </c>
      <c r="F30" s="31" t="s">
        <v>33</v>
      </c>
      <c r="G30" s="33">
        <f t="shared" si="0"/>
        <v>0.64</v>
      </c>
      <c r="H30" s="26"/>
      <c r="I30" s="33" t="str">
        <f t="shared" si="1"/>
        <v/>
      </c>
      <c r="J30" s="31" t="str">
        <f t="shared" si="2"/>
        <v/>
      </c>
      <c r="K30" s="31" t="str">
        <f t="shared" si="3"/>
        <v/>
      </c>
      <c r="L30" s="26" t="s">
        <v>35</v>
      </c>
      <c r="M30" s="26">
        <v>301</v>
      </c>
      <c r="N30" s="34">
        <v>45400</v>
      </c>
    </row>
    <row r="31" spans="1:15" x14ac:dyDescent="0.3">
      <c r="A31" s="28"/>
      <c r="B31" s="44">
        <v>9780310206354</v>
      </c>
      <c r="C31" s="45" t="s">
        <v>52</v>
      </c>
      <c r="D31" s="80"/>
      <c r="E31" s="30">
        <v>76.989999999999995</v>
      </c>
      <c r="F31" s="31" t="s">
        <v>33</v>
      </c>
      <c r="G31" s="33">
        <f t="shared" si="0"/>
        <v>0.64</v>
      </c>
      <c r="H31" s="26"/>
      <c r="I31" s="33" t="str">
        <f t="shared" si="1"/>
        <v/>
      </c>
      <c r="J31" s="31" t="str">
        <f t="shared" si="2"/>
        <v/>
      </c>
      <c r="K31" s="31" t="str">
        <f t="shared" si="3"/>
        <v/>
      </c>
      <c r="L31" s="26" t="s">
        <v>35</v>
      </c>
      <c r="M31" s="26">
        <v>52</v>
      </c>
      <c r="N31" s="34">
        <v>45295</v>
      </c>
    </row>
    <row r="32" spans="1:15" x14ac:dyDescent="0.3">
      <c r="A32" s="28"/>
      <c r="B32" s="44">
        <v>9780310206705</v>
      </c>
      <c r="C32" s="45" t="s">
        <v>53</v>
      </c>
      <c r="D32" s="80"/>
      <c r="E32" s="30">
        <v>64.989999999999995</v>
      </c>
      <c r="F32" s="31" t="s">
        <v>33</v>
      </c>
      <c r="G32" s="33">
        <f t="shared" si="0"/>
        <v>0.64</v>
      </c>
      <c r="H32" s="26"/>
      <c r="I32" s="33" t="str">
        <f t="shared" si="1"/>
        <v/>
      </c>
      <c r="J32" s="31" t="str">
        <f t="shared" si="2"/>
        <v/>
      </c>
      <c r="K32" s="31" t="str">
        <f t="shared" si="3"/>
        <v/>
      </c>
      <c r="L32" s="26" t="s">
        <v>35</v>
      </c>
      <c r="M32" s="26">
        <v>-13</v>
      </c>
      <c r="N32" s="34">
        <v>45688</v>
      </c>
    </row>
    <row r="33" spans="1:14" x14ac:dyDescent="0.3">
      <c r="A33" s="28"/>
      <c r="B33" s="44">
        <v>9780310218524</v>
      </c>
      <c r="C33" s="45" t="s">
        <v>54</v>
      </c>
      <c r="D33" s="80"/>
      <c r="E33" s="30">
        <v>62.99</v>
      </c>
      <c r="F33" s="31" t="s">
        <v>33</v>
      </c>
      <c r="G33" s="33">
        <f t="shared" si="0"/>
        <v>0.64</v>
      </c>
      <c r="H33" s="26"/>
      <c r="I33" s="33" t="str">
        <f t="shared" si="1"/>
        <v/>
      </c>
      <c r="J33" s="31" t="str">
        <f t="shared" si="2"/>
        <v/>
      </c>
      <c r="K33" s="31" t="str">
        <f t="shared" si="3"/>
        <v/>
      </c>
      <c r="L33" s="26" t="s">
        <v>35</v>
      </c>
      <c r="M33" s="26">
        <v>30</v>
      </c>
      <c r="N33" s="34">
        <v>45708</v>
      </c>
    </row>
    <row r="34" spans="1:14" x14ac:dyDescent="0.3">
      <c r="A34" s="28"/>
      <c r="B34" s="44">
        <v>9780310213727</v>
      </c>
      <c r="C34" s="45" t="s">
        <v>55</v>
      </c>
      <c r="D34" s="80"/>
      <c r="E34" s="30">
        <v>47.99</v>
      </c>
      <c r="F34" s="31" t="s">
        <v>33</v>
      </c>
      <c r="G34" s="33">
        <f t="shared" si="0"/>
        <v>0.64</v>
      </c>
      <c r="H34" s="26"/>
      <c r="I34" s="33" t="str">
        <f t="shared" si="1"/>
        <v/>
      </c>
      <c r="J34" s="31" t="str">
        <f t="shared" si="2"/>
        <v/>
      </c>
      <c r="K34" s="31" t="str">
        <f t="shared" si="3"/>
        <v/>
      </c>
      <c r="L34" s="26" t="s">
        <v>35</v>
      </c>
      <c r="M34" s="26">
        <v>403</v>
      </c>
      <c r="N34" s="34">
        <v>45657</v>
      </c>
    </row>
    <row r="35" spans="1:14" x14ac:dyDescent="0.3">
      <c r="A35" s="28"/>
      <c r="B35" s="44">
        <v>9780310206132</v>
      </c>
      <c r="C35" s="45" t="s">
        <v>56</v>
      </c>
      <c r="D35" s="80"/>
      <c r="E35" s="30">
        <v>62.99</v>
      </c>
      <c r="F35" s="31" t="s">
        <v>33</v>
      </c>
      <c r="G35" s="33">
        <f t="shared" si="0"/>
        <v>0.64</v>
      </c>
      <c r="H35" s="26"/>
      <c r="I35" s="33" t="str">
        <f t="shared" si="1"/>
        <v/>
      </c>
      <c r="J35" s="31" t="str">
        <f t="shared" si="2"/>
        <v/>
      </c>
      <c r="K35" s="31" t="str">
        <f t="shared" si="3"/>
        <v/>
      </c>
      <c r="L35" s="26" t="s">
        <v>35</v>
      </c>
      <c r="M35" s="26">
        <v>67</v>
      </c>
      <c r="N35" s="34">
        <v>45295</v>
      </c>
    </row>
    <row r="36" spans="1:14" x14ac:dyDescent="0.3">
      <c r="A36" s="28"/>
      <c r="B36" s="44">
        <v>9780310206163</v>
      </c>
      <c r="C36" s="45" t="s">
        <v>57</v>
      </c>
      <c r="D36" s="80"/>
      <c r="E36" s="30">
        <v>47.99</v>
      </c>
      <c r="F36" s="31" t="s">
        <v>33</v>
      </c>
      <c r="G36" s="33">
        <f t="shared" si="0"/>
        <v>0.64</v>
      </c>
      <c r="H36" s="26"/>
      <c r="I36" s="33" t="str">
        <f t="shared" si="1"/>
        <v/>
      </c>
      <c r="J36" s="31" t="str">
        <f t="shared" si="2"/>
        <v/>
      </c>
      <c r="K36" s="31" t="str">
        <f t="shared" si="3"/>
        <v/>
      </c>
      <c r="L36" s="26" t="s">
        <v>35</v>
      </c>
      <c r="M36" s="26">
        <v>85</v>
      </c>
      <c r="N36" s="34">
        <v>45295</v>
      </c>
    </row>
    <row r="37" spans="1:14" x14ac:dyDescent="0.3">
      <c r="A37" s="28"/>
      <c r="B37" s="44">
        <v>9780310210474</v>
      </c>
      <c r="C37" s="45" t="s">
        <v>58</v>
      </c>
      <c r="D37" s="80"/>
      <c r="E37" s="30">
        <v>53.99</v>
      </c>
      <c r="F37" s="31" t="s">
        <v>33</v>
      </c>
      <c r="G37" s="33">
        <f t="shared" si="0"/>
        <v>0.64</v>
      </c>
      <c r="H37" s="26"/>
      <c r="I37" s="33" t="str">
        <f t="shared" si="1"/>
        <v/>
      </c>
      <c r="J37" s="31" t="str">
        <f t="shared" si="2"/>
        <v/>
      </c>
      <c r="K37" s="31" t="str">
        <f t="shared" si="3"/>
        <v/>
      </c>
      <c r="L37" s="26" t="s">
        <v>35</v>
      </c>
      <c r="M37" s="26">
        <v>789</v>
      </c>
      <c r="N37" s="34">
        <v>45667</v>
      </c>
    </row>
    <row r="38" spans="1:14" x14ac:dyDescent="0.3">
      <c r="A38" s="28"/>
      <c r="B38" s="44">
        <v>9780310206088</v>
      </c>
      <c r="C38" s="45" t="s">
        <v>59</v>
      </c>
      <c r="D38" s="80"/>
      <c r="E38" s="30">
        <v>41.99</v>
      </c>
      <c r="F38" s="31" t="s">
        <v>33</v>
      </c>
      <c r="G38" s="33">
        <f t="shared" si="0"/>
        <v>0.64</v>
      </c>
      <c r="H38" s="26"/>
      <c r="I38" s="33" t="str">
        <f t="shared" si="1"/>
        <v/>
      </c>
      <c r="J38" s="31" t="str">
        <f t="shared" si="2"/>
        <v/>
      </c>
      <c r="K38" s="31" t="str">
        <f t="shared" si="3"/>
        <v/>
      </c>
      <c r="L38" s="26" t="s">
        <v>35</v>
      </c>
      <c r="M38" s="26">
        <v>497</v>
      </c>
      <c r="N38" s="34">
        <v>45649</v>
      </c>
    </row>
    <row r="39" spans="1:14" x14ac:dyDescent="0.3">
      <c r="A39" s="28"/>
      <c r="B39" s="44">
        <v>9780310206149</v>
      </c>
      <c r="C39" s="45" t="s">
        <v>60</v>
      </c>
      <c r="D39" s="80"/>
      <c r="E39" s="30">
        <v>59.99</v>
      </c>
      <c r="F39" s="31" t="s">
        <v>33</v>
      </c>
      <c r="G39" s="33">
        <f t="shared" si="0"/>
        <v>0.64</v>
      </c>
      <c r="H39" s="26"/>
      <c r="I39" s="33" t="str">
        <f t="shared" si="1"/>
        <v/>
      </c>
      <c r="J39" s="31" t="str">
        <f t="shared" si="2"/>
        <v/>
      </c>
      <c r="K39" s="31" t="str">
        <f t="shared" si="3"/>
        <v/>
      </c>
      <c r="L39" s="26" t="s">
        <v>35</v>
      </c>
      <c r="M39" s="26">
        <v>265</v>
      </c>
      <c r="N39" s="34">
        <v>45295</v>
      </c>
    </row>
    <row r="40" spans="1:14" x14ac:dyDescent="0.3">
      <c r="A40" s="28"/>
      <c r="B40" s="44">
        <v>9780310207238</v>
      </c>
      <c r="C40" s="45" t="s">
        <v>61</v>
      </c>
      <c r="D40" s="80"/>
      <c r="E40" s="30">
        <v>41.99</v>
      </c>
      <c r="F40" s="31" t="s">
        <v>33</v>
      </c>
      <c r="G40" s="33">
        <f t="shared" si="0"/>
        <v>0.64</v>
      </c>
      <c r="H40" s="26"/>
      <c r="I40" s="33" t="str">
        <f t="shared" si="1"/>
        <v/>
      </c>
      <c r="J40" s="31" t="str">
        <f t="shared" si="2"/>
        <v/>
      </c>
      <c r="K40" s="31" t="str">
        <f t="shared" si="3"/>
        <v/>
      </c>
      <c r="L40" s="26" t="s">
        <v>35</v>
      </c>
      <c r="M40" s="26">
        <v>217</v>
      </c>
      <c r="N40" s="34">
        <v>45295</v>
      </c>
    </row>
    <row r="41" spans="1:14" x14ac:dyDescent="0.3">
      <c r="A41" s="28"/>
      <c r="B41" s="44">
        <v>9780310206378</v>
      </c>
      <c r="C41" s="45" t="s">
        <v>62</v>
      </c>
      <c r="D41" s="80"/>
      <c r="E41" s="30">
        <v>41.99</v>
      </c>
      <c r="F41" s="31" t="s">
        <v>33</v>
      </c>
      <c r="G41" s="33">
        <f t="shared" si="0"/>
        <v>0.64</v>
      </c>
      <c r="H41" s="26"/>
      <c r="I41" s="33" t="str">
        <f t="shared" si="1"/>
        <v/>
      </c>
      <c r="J41" s="31" t="str">
        <f t="shared" si="2"/>
        <v/>
      </c>
      <c r="K41" s="31" t="str">
        <f t="shared" si="3"/>
        <v/>
      </c>
      <c r="L41" s="26" t="s">
        <v>35</v>
      </c>
      <c r="M41" s="26">
        <v>275</v>
      </c>
      <c r="N41" s="34">
        <v>45646</v>
      </c>
    </row>
    <row r="42" spans="1:14" x14ac:dyDescent="0.3">
      <c r="A42" s="28"/>
      <c r="B42" s="44">
        <v>9780310206156</v>
      </c>
      <c r="C42" s="45" t="s">
        <v>63</v>
      </c>
      <c r="D42" s="80"/>
      <c r="E42" s="30">
        <v>53.99</v>
      </c>
      <c r="F42" s="31" t="s">
        <v>33</v>
      </c>
      <c r="G42" s="33">
        <f t="shared" si="0"/>
        <v>0.64</v>
      </c>
      <c r="H42" s="26"/>
      <c r="I42" s="33" t="str">
        <f t="shared" si="1"/>
        <v/>
      </c>
      <c r="J42" s="31" t="str">
        <f t="shared" si="2"/>
        <v/>
      </c>
      <c r="K42" s="31" t="str">
        <f t="shared" si="3"/>
        <v/>
      </c>
      <c r="L42" s="26" t="s">
        <v>35</v>
      </c>
      <c r="M42" s="26">
        <v>207</v>
      </c>
      <c r="N42" s="34">
        <v>45295</v>
      </c>
    </row>
    <row r="43" spans="1:14" x14ac:dyDescent="0.3">
      <c r="A43" s="28"/>
      <c r="B43" s="44">
        <v>9780310493105</v>
      </c>
      <c r="C43" s="45" t="s">
        <v>64</v>
      </c>
      <c r="D43" s="80"/>
      <c r="E43" s="30">
        <v>76.989999999999995</v>
      </c>
      <c r="F43" s="31" t="s">
        <v>33</v>
      </c>
      <c r="G43" s="33">
        <f t="shared" si="0"/>
        <v>0.64</v>
      </c>
      <c r="H43" s="26"/>
      <c r="I43" s="33" t="str">
        <f t="shared" si="1"/>
        <v/>
      </c>
      <c r="J43" s="31" t="str">
        <f t="shared" si="2"/>
        <v/>
      </c>
      <c r="K43" s="31" t="str">
        <f t="shared" si="3"/>
        <v/>
      </c>
      <c r="L43" s="26" t="s">
        <v>35</v>
      </c>
      <c r="M43" s="26">
        <v>66</v>
      </c>
      <c r="N43" s="34">
        <v>45295</v>
      </c>
    </row>
    <row r="44" spans="1:14" x14ac:dyDescent="0.3">
      <c r="A44" s="28"/>
      <c r="B44" s="44">
        <v>9780310493501</v>
      </c>
      <c r="C44" s="45" t="s">
        <v>65</v>
      </c>
      <c r="D44" s="80"/>
      <c r="E44" s="30">
        <v>59.99</v>
      </c>
      <c r="F44" s="31" t="s">
        <v>33</v>
      </c>
      <c r="G44" s="33">
        <f t="shared" si="0"/>
        <v>0.64</v>
      </c>
      <c r="H44" s="26"/>
      <c r="I44" s="33" t="str">
        <f t="shared" si="1"/>
        <v/>
      </c>
      <c r="J44" s="31" t="str">
        <f t="shared" si="2"/>
        <v/>
      </c>
      <c r="K44" s="31" t="str">
        <f t="shared" si="3"/>
        <v/>
      </c>
      <c r="L44" s="26" t="s">
        <v>35</v>
      </c>
      <c r="M44" s="26">
        <v>-37</v>
      </c>
      <c r="N44" s="34">
        <v>45176</v>
      </c>
    </row>
    <row r="45" spans="1:14" x14ac:dyDescent="0.3">
      <c r="A45" s="28"/>
      <c r="B45" s="44">
        <v>9780310493303</v>
      </c>
      <c r="C45" s="45" t="s">
        <v>66</v>
      </c>
      <c r="D45" s="80"/>
      <c r="E45" s="30">
        <v>59.99</v>
      </c>
      <c r="F45" s="31" t="s">
        <v>33</v>
      </c>
      <c r="G45" s="33">
        <f t="shared" si="0"/>
        <v>0.64</v>
      </c>
      <c r="H45" s="26"/>
      <c r="I45" s="33" t="str">
        <f t="shared" si="1"/>
        <v/>
      </c>
      <c r="J45" s="31" t="str">
        <f t="shared" si="2"/>
        <v/>
      </c>
      <c r="K45" s="31" t="str">
        <f t="shared" si="3"/>
        <v/>
      </c>
      <c r="L45" s="26" t="s">
        <v>35</v>
      </c>
      <c r="M45" s="26">
        <v>319</v>
      </c>
      <c r="N45" s="34">
        <v>45429</v>
      </c>
    </row>
    <row r="46" spans="1:14" x14ac:dyDescent="0.3">
      <c r="A46" s="28"/>
      <c r="B46" s="44">
        <v>9780310497509</v>
      </c>
      <c r="C46" s="45" t="s">
        <v>67</v>
      </c>
      <c r="D46" s="80"/>
      <c r="E46" s="30">
        <v>59.99</v>
      </c>
      <c r="F46" s="31" t="s">
        <v>33</v>
      </c>
      <c r="G46" s="33">
        <f t="shared" si="0"/>
        <v>0.64</v>
      </c>
      <c r="H46" s="26"/>
      <c r="I46" s="33" t="str">
        <f t="shared" si="1"/>
        <v/>
      </c>
      <c r="J46" s="31" t="str">
        <f t="shared" si="2"/>
        <v/>
      </c>
      <c r="K46" s="31" t="str">
        <f t="shared" si="3"/>
        <v/>
      </c>
      <c r="L46" s="26" t="s">
        <v>35</v>
      </c>
      <c r="M46" s="26">
        <v>75</v>
      </c>
      <c r="N46" s="34">
        <v>45429</v>
      </c>
    </row>
    <row r="47" spans="1:14" x14ac:dyDescent="0.3">
      <c r="A47" s="28"/>
      <c r="B47" s="44">
        <v>9780310494102</v>
      </c>
      <c r="C47" s="45" t="s">
        <v>68</v>
      </c>
      <c r="D47" s="80"/>
      <c r="E47" s="30">
        <v>39.99</v>
      </c>
      <c r="F47" s="31" t="s">
        <v>33</v>
      </c>
      <c r="G47" s="33">
        <f t="shared" si="0"/>
        <v>0.64</v>
      </c>
      <c r="H47" s="26"/>
      <c r="I47" s="33" t="str">
        <f t="shared" si="1"/>
        <v/>
      </c>
      <c r="J47" s="31" t="str">
        <f t="shared" si="2"/>
        <v/>
      </c>
      <c r="K47" s="31" t="str">
        <f t="shared" si="3"/>
        <v/>
      </c>
      <c r="L47" s="26" t="s">
        <v>35</v>
      </c>
      <c r="M47" s="26">
        <v>-69</v>
      </c>
      <c r="N47" s="34">
        <v>45702</v>
      </c>
    </row>
    <row r="48" spans="1:14" x14ac:dyDescent="0.3">
      <c r="A48" s="28"/>
      <c r="B48" s="44">
        <v>9780310494003</v>
      </c>
      <c r="C48" s="45" t="s">
        <v>69</v>
      </c>
      <c r="D48" s="80"/>
      <c r="E48" s="30">
        <v>53.99</v>
      </c>
      <c r="F48" s="31" t="s">
        <v>33</v>
      </c>
      <c r="G48" s="33">
        <f t="shared" si="0"/>
        <v>0.64</v>
      </c>
      <c r="H48" s="26"/>
      <c r="I48" s="33" t="str">
        <f t="shared" si="1"/>
        <v/>
      </c>
      <c r="J48" s="31" t="str">
        <f t="shared" si="2"/>
        <v/>
      </c>
      <c r="K48" s="31" t="str">
        <f t="shared" si="3"/>
        <v/>
      </c>
      <c r="L48" s="26" t="s">
        <v>35</v>
      </c>
      <c r="M48" s="26">
        <v>372</v>
      </c>
      <c r="N48" s="34">
        <v>45373</v>
      </c>
    </row>
    <row r="49" spans="1:15" x14ac:dyDescent="0.3">
      <c r="A49" s="28"/>
      <c r="B49" s="44">
        <v>9780310484905</v>
      </c>
      <c r="C49" s="45" t="s">
        <v>70</v>
      </c>
      <c r="D49" s="80"/>
      <c r="E49" s="30">
        <v>41.99</v>
      </c>
      <c r="F49" s="31" t="s">
        <v>33</v>
      </c>
      <c r="G49" s="33">
        <f t="shared" si="0"/>
        <v>0.64</v>
      </c>
      <c r="H49" s="26"/>
      <c r="I49" s="33" t="str">
        <f t="shared" si="1"/>
        <v/>
      </c>
      <c r="J49" s="31" t="str">
        <f t="shared" si="2"/>
        <v/>
      </c>
      <c r="K49" s="31" t="str">
        <f t="shared" si="3"/>
        <v/>
      </c>
      <c r="L49" s="26" t="s">
        <v>35</v>
      </c>
      <c r="M49" s="26">
        <v>-12</v>
      </c>
      <c r="N49" s="34">
        <v>45295</v>
      </c>
    </row>
    <row r="50" spans="1:15" x14ac:dyDescent="0.3">
      <c r="A50" s="28"/>
      <c r="B50" s="44">
        <v>9780310494201</v>
      </c>
      <c r="C50" s="45" t="s">
        <v>71</v>
      </c>
      <c r="D50" s="80"/>
      <c r="E50" s="30">
        <v>53.99</v>
      </c>
      <c r="F50" s="31" t="s">
        <v>33</v>
      </c>
      <c r="G50" s="33">
        <f t="shared" si="0"/>
        <v>0.64</v>
      </c>
      <c r="H50" s="26"/>
      <c r="I50" s="33" t="str">
        <f t="shared" si="1"/>
        <v/>
      </c>
      <c r="J50" s="31" t="str">
        <f t="shared" si="2"/>
        <v/>
      </c>
      <c r="K50" s="31" t="str">
        <f t="shared" si="3"/>
        <v/>
      </c>
      <c r="L50" s="26" t="s">
        <v>35</v>
      </c>
      <c r="M50" s="26">
        <v>348</v>
      </c>
      <c r="N50" s="34">
        <v>45654</v>
      </c>
    </row>
    <row r="51" spans="1:15" x14ac:dyDescent="0.3">
      <c r="A51" s="28"/>
      <c r="B51" s="44">
        <v>9780310484707</v>
      </c>
      <c r="C51" s="45" t="s">
        <v>72</v>
      </c>
      <c r="D51" s="80"/>
      <c r="E51" s="30">
        <v>29.99</v>
      </c>
      <c r="F51" s="31" t="s">
        <v>33</v>
      </c>
      <c r="G51" s="33">
        <f t="shared" si="0"/>
        <v>0.64</v>
      </c>
      <c r="H51" s="26"/>
      <c r="I51" s="33" t="str">
        <f t="shared" si="1"/>
        <v/>
      </c>
      <c r="J51" s="31" t="str">
        <f t="shared" si="2"/>
        <v/>
      </c>
      <c r="K51" s="31" t="str">
        <f t="shared" si="3"/>
        <v/>
      </c>
      <c r="L51" s="26" t="s">
        <v>35</v>
      </c>
      <c r="M51" s="26">
        <v>-7</v>
      </c>
      <c r="N51" s="34">
        <v>45023</v>
      </c>
    </row>
    <row r="52" spans="1:15" x14ac:dyDescent="0.3">
      <c r="A52" s="28"/>
      <c r="B52" s="44">
        <v>9780310493402</v>
      </c>
      <c r="C52" s="45" t="s">
        <v>73</v>
      </c>
      <c r="D52" s="80"/>
      <c r="E52" s="30">
        <v>41.99</v>
      </c>
      <c r="F52" s="31" t="s">
        <v>33</v>
      </c>
      <c r="G52" s="33">
        <f t="shared" si="0"/>
        <v>0.64</v>
      </c>
      <c r="H52" s="26"/>
      <c r="I52" s="33" t="str">
        <f t="shared" si="1"/>
        <v/>
      </c>
      <c r="J52" s="31" t="str">
        <f t="shared" si="2"/>
        <v/>
      </c>
      <c r="K52" s="31" t="str">
        <f t="shared" si="3"/>
        <v/>
      </c>
      <c r="L52" s="26" t="s">
        <v>35</v>
      </c>
      <c r="M52" s="26">
        <v>-43</v>
      </c>
      <c r="N52" s="34">
        <v>45217</v>
      </c>
    </row>
    <row r="53" spans="1:15" x14ac:dyDescent="0.3">
      <c r="A53" s="28"/>
      <c r="B53" s="44">
        <v>9780310493006</v>
      </c>
      <c r="C53" s="45" t="s">
        <v>74</v>
      </c>
      <c r="D53" s="80"/>
      <c r="E53" s="30">
        <v>39.99</v>
      </c>
      <c r="F53" s="31" t="s">
        <v>33</v>
      </c>
      <c r="G53" s="33">
        <f t="shared" si="0"/>
        <v>0.64</v>
      </c>
      <c r="H53" s="26"/>
      <c r="I53" s="33" t="str">
        <f t="shared" si="1"/>
        <v/>
      </c>
      <c r="J53" s="31" t="str">
        <f t="shared" si="2"/>
        <v/>
      </c>
      <c r="K53" s="31" t="str">
        <f t="shared" si="3"/>
        <v/>
      </c>
      <c r="L53" s="26" t="s">
        <v>35</v>
      </c>
      <c r="M53" s="26">
        <v>186</v>
      </c>
      <c r="N53" s="34">
        <v>45440</v>
      </c>
    </row>
    <row r="54" spans="1:15" x14ac:dyDescent="0.3">
      <c r="A54" s="28"/>
      <c r="B54" s="44">
        <v>9780310484806</v>
      </c>
      <c r="C54" s="45" t="s">
        <v>75</v>
      </c>
      <c r="D54" s="80"/>
      <c r="E54" s="30">
        <v>47.99</v>
      </c>
      <c r="F54" s="31" t="s">
        <v>33</v>
      </c>
      <c r="G54" s="33">
        <f t="shared" si="0"/>
        <v>0.64</v>
      </c>
      <c r="H54" s="26"/>
      <c r="I54" s="33" t="str">
        <f t="shared" si="1"/>
        <v/>
      </c>
      <c r="J54" s="31" t="str">
        <f t="shared" si="2"/>
        <v/>
      </c>
      <c r="K54" s="31" t="str">
        <f t="shared" si="3"/>
        <v/>
      </c>
      <c r="L54" s="26" t="s">
        <v>35</v>
      </c>
      <c r="M54" s="26">
        <v>-26</v>
      </c>
      <c r="N54" s="34">
        <v>45681</v>
      </c>
    </row>
    <row r="55" spans="1:15" x14ac:dyDescent="0.3">
      <c r="A55" s="28"/>
      <c r="B55" s="44">
        <v>9780310493808</v>
      </c>
      <c r="C55" s="45" t="s">
        <v>76</v>
      </c>
      <c r="D55" s="80"/>
      <c r="E55" s="30">
        <v>29.99</v>
      </c>
      <c r="F55" s="31" t="s">
        <v>33</v>
      </c>
      <c r="G55" s="33">
        <f t="shared" si="0"/>
        <v>0.64</v>
      </c>
      <c r="H55" s="26"/>
      <c r="I55" s="33" t="str">
        <f t="shared" si="1"/>
        <v/>
      </c>
      <c r="J55" s="31" t="str">
        <f t="shared" si="2"/>
        <v/>
      </c>
      <c r="K55" s="31" t="str">
        <f t="shared" si="3"/>
        <v/>
      </c>
      <c r="L55" s="26" t="s">
        <v>35</v>
      </c>
      <c r="M55" s="26">
        <v>-5</v>
      </c>
      <c r="N55" s="34">
        <v>44951</v>
      </c>
    </row>
    <row r="56" spans="1:15" x14ac:dyDescent="0.3">
      <c r="A56" s="28"/>
      <c r="B56" s="44">
        <v>9780310501107</v>
      </c>
      <c r="C56" s="45" t="s">
        <v>77</v>
      </c>
      <c r="D56" s="80"/>
      <c r="E56" s="30">
        <v>41.99</v>
      </c>
      <c r="F56" s="31" t="s">
        <v>33</v>
      </c>
      <c r="G56" s="33">
        <f t="shared" si="0"/>
        <v>0.64</v>
      </c>
      <c r="H56" s="26"/>
      <c r="I56" s="33" t="str">
        <f t="shared" si="1"/>
        <v/>
      </c>
      <c r="J56" s="31" t="str">
        <f t="shared" si="2"/>
        <v/>
      </c>
      <c r="K56" s="31" t="str">
        <f t="shared" si="3"/>
        <v/>
      </c>
      <c r="L56" s="26" t="s">
        <v>35</v>
      </c>
      <c r="M56" s="26">
        <v>56</v>
      </c>
      <c r="N56" s="34">
        <v>45702</v>
      </c>
    </row>
    <row r="57" spans="1:15" x14ac:dyDescent="0.3">
      <c r="A57" s="28"/>
      <c r="B57" s="44">
        <v>9780310492900</v>
      </c>
      <c r="C57" s="45" t="s">
        <v>78</v>
      </c>
      <c r="D57" s="80"/>
      <c r="E57" s="30">
        <v>41.99</v>
      </c>
      <c r="F57" s="31" t="s">
        <v>33</v>
      </c>
      <c r="G57" s="33">
        <f t="shared" si="0"/>
        <v>0.64</v>
      </c>
      <c r="H57" s="26"/>
      <c r="I57" s="33" t="str">
        <f t="shared" si="1"/>
        <v/>
      </c>
      <c r="J57" s="31" t="str">
        <f t="shared" si="2"/>
        <v/>
      </c>
      <c r="K57" s="31" t="str">
        <f t="shared" si="3"/>
        <v/>
      </c>
      <c r="L57" s="26" t="s">
        <v>35</v>
      </c>
      <c r="M57" s="26">
        <v>65</v>
      </c>
      <c r="N57" s="34">
        <v>45295</v>
      </c>
    </row>
    <row r="58" spans="1:15" x14ac:dyDescent="0.3">
      <c r="A58" s="28"/>
      <c r="B58" s="44">
        <v>9780310201045</v>
      </c>
      <c r="C58" s="45" t="s">
        <v>79</v>
      </c>
      <c r="D58" s="80"/>
      <c r="E58" s="30">
        <v>41.99</v>
      </c>
      <c r="F58" s="31" t="s">
        <v>33</v>
      </c>
      <c r="G58" s="33">
        <f t="shared" si="0"/>
        <v>0.64</v>
      </c>
      <c r="H58" s="26"/>
      <c r="I58" s="33" t="str">
        <f t="shared" si="1"/>
        <v/>
      </c>
      <c r="J58" s="31" t="str">
        <f t="shared" si="2"/>
        <v/>
      </c>
      <c r="K58" s="31" t="str">
        <f t="shared" si="3"/>
        <v/>
      </c>
      <c r="L58" s="26" t="s">
        <v>35</v>
      </c>
      <c r="M58" s="26">
        <v>-23</v>
      </c>
      <c r="N58" s="34">
        <v>45295</v>
      </c>
    </row>
    <row r="59" spans="1:15" x14ac:dyDescent="0.3">
      <c r="A59" s="28"/>
      <c r="B59" s="44">
        <v>9780310486206</v>
      </c>
      <c r="C59" s="45" t="s">
        <v>80</v>
      </c>
      <c r="D59" s="80"/>
      <c r="E59" s="30">
        <v>39.99</v>
      </c>
      <c r="F59" s="31" t="s">
        <v>33</v>
      </c>
      <c r="G59" s="33">
        <f t="shared" si="0"/>
        <v>0.64</v>
      </c>
      <c r="H59" s="26"/>
      <c r="I59" s="33" t="str">
        <f t="shared" si="1"/>
        <v/>
      </c>
      <c r="J59" s="31" t="str">
        <f t="shared" si="2"/>
        <v/>
      </c>
      <c r="K59" s="31" t="str">
        <f t="shared" si="3"/>
        <v/>
      </c>
      <c r="L59" s="26" t="s">
        <v>35</v>
      </c>
      <c r="M59" s="26">
        <v>-27</v>
      </c>
      <c r="N59" s="34">
        <v>45204</v>
      </c>
    </row>
    <row r="60" spans="1:15" x14ac:dyDescent="0.3">
      <c r="A60" s="28"/>
      <c r="B60" s="44">
        <v>9780310493907</v>
      </c>
      <c r="C60" s="45" t="s">
        <v>81</v>
      </c>
      <c r="D60" s="80"/>
      <c r="E60" s="30">
        <v>47.99</v>
      </c>
      <c r="F60" s="31" t="s">
        <v>33</v>
      </c>
      <c r="G60" s="33">
        <f t="shared" si="0"/>
        <v>0.64</v>
      </c>
      <c r="H60" s="26"/>
      <c r="I60" s="33" t="str">
        <f t="shared" si="1"/>
        <v/>
      </c>
      <c r="J60" s="31" t="str">
        <f t="shared" si="2"/>
        <v/>
      </c>
      <c r="K60" s="31" t="str">
        <f t="shared" si="3"/>
        <v/>
      </c>
      <c r="L60" s="26" t="s">
        <v>35</v>
      </c>
      <c r="M60" s="26">
        <v>-67</v>
      </c>
      <c r="N60" s="34">
        <v>45176</v>
      </c>
    </row>
    <row r="61" spans="1:15" x14ac:dyDescent="0.3">
      <c r="A61" s="28"/>
      <c r="B61" s="44">
        <v>9780310493600</v>
      </c>
      <c r="C61" s="45" t="s">
        <v>82</v>
      </c>
      <c r="D61" s="80"/>
      <c r="E61" s="30">
        <v>41.99</v>
      </c>
      <c r="F61" s="31" t="s">
        <v>33</v>
      </c>
      <c r="G61" s="33">
        <f t="shared" si="0"/>
        <v>0.64</v>
      </c>
      <c r="H61" s="26"/>
      <c r="I61" s="33" t="str">
        <f t="shared" si="1"/>
        <v/>
      </c>
      <c r="J61" s="31" t="str">
        <f t="shared" si="2"/>
        <v/>
      </c>
      <c r="K61" s="31" t="str">
        <f t="shared" si="3"/>
        <v/>
      </c>
      <c r="L61" s="26" t="s">
        <v>35</v>
      </c>
      <c r="M61" s="26">
        <v>228</v>
      </c>
      <c r="N61" s="34">
        <v>45492</v>
      </c>
    </row>
    <row r="62" spans="1:15" x14ac:dyDescent="0.3">
      <c r="A62" s="28"/>
      <c r="B62" s="44">
        <v>9780310231929</v>
      </c>
      <c r="C62" s="45" t="s">
        <v>83</v>
      </c>
      <c r="D62" s="80"/>
      <c r="E62" s="30">
        <v>53.99</v>
      </c>
      <c r="F62" s="31" t="s">
        <v>33</v>
      </c>
      <c r="G62" s="33">
        <f t="shared" si="0"/>
        <v>0.64</v>
      </c>
      <c r="H62" s="26"/>
      <c r="I62" s="33" t="str">
        <f t="shared" si="1"/>
        <v/>
      </c>
      <c r="J62" s="31" t="str">
        <f t="shared" si="2"/>
        <v/>
      </c>
      <c r="K62" s="31" t="str">
        <f t="shared" si="3"/>
        <v/>
      </c>
      <c r="L62" s="26" t="s">
        <v>35</v>
      </c>
      <c r="M62" s="72">
        <v>-4</v>
      </c>
      <c r="N62" s="73">
        <v>45434</v>
      </c>
      <c r="O62" t="e">
        <f>VLOOKUP(B62, [2]Sheet1!$C$4:$AK$4, 33, FALSE)</f>
        <v>#N/A</v>
      </c>
    </row>
    <row r="63" spans="1:15" ht="15" thickBot="1" x14ac:dyDescent="0.35">
      <c r="A63" s="28"/>
      <c r="B63" s="39"/>
      <c r="C63" s="40"/>
      <c r="D63" s="80"/>
      <c r="E63" s="30"/>
      <c r="F63" s="31"/>
      <c r="G63" s="33"/>
      <c r="H63" s="26"/>
      <c r="I63" s="33"/>
      <c r="J63" s="31"/>
      <c r="K63" s="31"/>
      <c r="L63" s="26" t="s">
        <v>35</v>
      </c>
      <c r="M63" s="26">
        <v>5604</v>
      </c>
      <c r="N63" s="34">
        <v>45527</v>
      </c>
      <c r="O63" t="e">
        <f>VLOOKUP(B63, [2]Sheet1!$C$4:$AK$4, 33, FALSE)</f>
        <v>#N/A</v>
      </c>
    </row>
    <row r="64" spans="1:15" ht="16.2" thickBot="1" x14ac:dyDescent="0.35">
      <c r="B64" s="37" t="s">
        <v>84</v>
      </c>
      <c r="C64" s="38" t="s">
        <v>85</v>
      </c>
      <c r="D64" s="41"/>
      <c r="E64" s="23"/>
      <c r="F64" s="24"/>
      <c r="G64" s="24"/>
      <c r="H64" s="26"/>
      <c r="I64" s="24"/>
      <c r="J64" s="24"/>
      <c r="K64" s="24"/>
    </row>
    <row r="65" spans="1:14" x14ac:dyDescent="0.3">
      <c r="A65" s="28">
        <v>12</v>
      </c>
      <c r="B65" s="44">
        <v>9780310465096</v>
      </c>
      <c r="C65" s="86" t="s">
        <v>86</v>
      </c>
      <c r="D65" s="80" t="s">
        <v>87</v>
      </c>
      <c r="E65" s="30">
        <v>54.99</v>
      </c>
      <c r="F65" s="42" t="s">
        <v>88</v>
      </c>
      <c r="G65" s="33">
        <f t="shared" ref="G65:G81" si="4">IF(SUM($A$65:$A$82)&gt;=12,0.61,$A$10)</f>
        <v>0.61</v>
      </c>
      <c r="H65" s="26"/>
      <c r="I65" s="33">
        <f t="shared" ref="I65:I81" si="5">IF(A65&gt;0,(1-(J65/(E65*0.7))),"")</f>
        <v>0.44285714285714284</v>
      </c>
      <c r="J65" s="31">
        <f t="shared" ref="J65:J81" si="6">IF(A65&gt;0,(E65*(1-G65)),"")</f>
        <v>21.446100000000001</v>
      </c>
      <c r="K65" s="31">
        <f t="shared" ref="K65:K81" si="7">IF(A65&gt;0,(J65*A65),"")</f>
        <v>257.35320000000002</v>
      </c>
      <c r="L65" s="75" t="s">
        <v>157</v>
      </c>
      <c r="M65" s="72">
        <v>-747</v>
      </c>
      <c r="N65" s="73">
        <v>45749</v>
      </c>
    </row>
    <row r="66" spans="1:14" x14ac:dyDescent="0.3">
      <c r="A66" s="28"/>
      <c r="B66" s="44">
        <v>9780310465102</v>
      </c>
      <c r="C66" s="86" t="s">
        <v>89</v>
      </c>
      <c r="D66" s="80"/>
      <c r="E66" s="30">
        <v>84.99</v>
      </c>
      <c r="F66" s="42" t="s">
        <v>88</v>
      </c>
      <c r="G66" s="33">
        <f t="shared" si="4"/>
        <v>0.61</v>
      </c>
      <c r="H66" s="26"/>
      <c r="I66" s="33" t="str">
        <f t="shared" si="5"/>
        <v/>
      </c>
      <c r="J66" s="31" t="str">
        <f t="shared" si="6"/>
        <v/>
      </c>
      <c r="K66" s="31" t="str">
        <f t="shared" si="7"/>
        <v/>
      </c>
      <c r="L66" s="75" t="s">
        <v>157</v>
      </c>
      <c r="M66" s="72">
        <v>-192</v>
      </c>
      <c r="N66" s="73">
        <v>45749</v>
      </c>
    </row>
    <row r="67" spans="1:14" x14ac:dyDescent="0.3">
      <c r="A67" s="28"/>
      <c r="B67" s="44">
        <v>9780310465133</v>
      </c>
      <c r="C67" s="86" t="s">
        <v>90</v>
      </c>
      <c r="D67" s="80"/>
      <c r="E67" s="30">
        <v>99.99</v>
      </c>
      <c r="F67" s="42" t="s">
        <v>88</v>
      </c>
      <c r="G67" s="33">
        <f t="shared" si="4"/>
        <v>0.61</v>
      </c>
      <c r="H67" s="26"/>
      <c r="I67" s="33" t="str">
        <f t="shared" si="5"/>
        <v/>
      </c>
      <c r="J67" s="31" t="str">
        <f t="shared" si="6"/>
        <v/>
      </c>
      <c r="K67" s="31" t="str">
        <f t="shared" si="7"/>
        <v/>
      </c>
      <c r="L67" s="75" t="s">
        <v>157</v>
      </c>
      <c r="M67" s="72">
        <v>-108</v>
      </c>
      <c r="N67" s="73">
        <v>45749</v>
      </c>
    </row>
    <row r="68" spans="1:14" x14ac:dyDescent="0.3">
      <c r="A68" s="28"/>
      <c r="B68" s="44">
        <v>9780310465140</v>
      </c>
      <c r="C68" s="86" t="s">
        <v>91</v>
      </c>
      <c r="D68" s="80"/>
      <c r="E68" s="30">
        <v>84.99</v>
      </c>
      <c r="F68" s="42" t="s">
        <v>88</v>
      </c>
      <c r="G68" s="33">
        <f t="shared" si="4"/>
        <v>0.61</v>
      </c>
      <c r="H68" s="26"/>
      <c r="I68" s="33" t="str">
        <f t="shared" si="5"/>
        <v/>
      </c>
      <c r="J68" s="31" t="str">
        <f t="shared" si="6"/>
        <v/>
      </c>
      <c r="K68" s="31" t="str">
        <f t="shared" si="7"/>
        <v/>
      </c>
      <c r="L68" s="75" t="s">
        <v>157</v>
      </c>
      <c r="M68" s="72">
        <v>-329</v>
      </c>
      <c r="N68" s="73">
        <v>45749</v>
      </c>
    </row>
    <row r="69" spans="1:14" x14ac:dyDescent="0.3">
      <c r="A69" s="28"/>
      <c r="B69" s="44">
        <v>9780310465157</v>
      </c>
      <c r="C69" s="86" t="s">
        <v>92</v>
      </c>
      <c r="D69" s="80"/>
      <c r="E69" s="30">
        <v>99.99</v>
      </c>
      <c r="F69" s="42" t="s">
        <v>88</v>
      </c>
      <c r="G69" s="33">
        <f t="shared" si="4"/>
        <v>0.61</v>
      </c>
      <c r="H69" s="26"/>
      <c r="I69" s="33" t="str">
        <f t="shared" si="5"/>
        <v/>
      </c>
      <c r="J69" s="31" t="str">
        <f t="shared" si="6"/>
        <v/>
      </c>
      <c r="K69" s="31" t="str">
        <f t="shared" si="7"/>
        <v/>
      </c>
      <c r="L69" s="75" t="s">
        <v>157</v>
      </c>
      <c r="M69" s="72">
        <v>-140</v>
      </c>
      <c r="N69" s="73">
        <v>45749</v>
      </c>
    </row>
    <row r="70" spans="1:14" x14ac:dyDescent="0.3">
      <c r="A70" s="28"/>
      <c r="B70" s="44">
        <v>9780310465171</v>
      </c>
      <c r="C70" s="86" t="s">
        <v>93</v>
      </c>
      <c r="D70" s="80"/>
      <c r="E70" s="30">
        <v>84.99</v>
      </c>
      <c r="F70" s="42" t="s">
        <v>88</v>
      </c>
      <c r="G70" s="33">
        <f t="shared" si="4"/>
        <v>0.61</v>
      </c>
      <c r="H70" s="26"/>
      <c r="I70" s="33" t="str">
        <f t="shared" si="5"/>
        <v/>
      </c>
      <c r="J70" s="31" t="str">
        <f t="shared" si="6"/>
        <v/>
      </c>
      <c r="K70" s="31" t="str">
        <f t="shared" si="7"/>
        <v/>
      </c>
      <c r="L70" s="75" t="s">
        <v>157</v>
      </c>
      <c r="M70" s="72">
        <v>-315</v>
      </c>
      <c r="N70" s="73">
        <v>45749</v>
      </c>
    </row>
    <row r="71" spans="1:14" x14ac:dyDescent="0.3">
      <c r="A71" s="28"/>
      <c r="B71" s="44">
        <v>9780310465188</v>
      </c>
      <c r="C71" s="86" t="s">
        <v>94</v>
      </c>
      <c r="D71" s="80"/>
      <c r="E71" s="30">
        <v>99.99</v>
      </c>
      <c r="F71" s="42" t="s">
        <v>88</v>
      </c>
      <c r="G71" s="33">
        <f t="shared" si="4"/>
        <v>0.61</v>
      </c>
      <c r="H71" s="26"/>
      <c r="I71" s="33" t="str">
        <f t="shared" si="5"/>
        <v/>
      </c>
      <c r="J71" s="31" t="str">
        <f t="shared" si="6"/>
        <v/>
      </c>
      <c r="K71" s="31" t="str">
        <f t="shared" si="7"/>
        <v/>
      </c>
      <c r="L71" s="75" t="s">
        <v>157</v>
      </c>
      <c r="M71" s="72">
        <v>-150</v>
      </c>
      <c r="N71" s="73">
        <v>45749</v>
      </c>
    </row>
    <row r="72" spans="1:14" x14ac:dyDescent="0.3">
      <c r="A72" s="28"/>
      <c r="B72" s="44">
        <v>9780310465287</v>
      </c>
      <c r="C72" s="86" t="s">
        <v>95</v>
      </c>
      <c r="D72" s="80"/>
      <c r="E72" s="30">
        <v>94.99</v>
      </c>
      <c r="F72" s="42" t="s">
        <v>88</v>
      </c>
      <c r="G72" s="33">
        <f t="shared" si="4"/>
        <v>0.61</v>
      </c>
      <c r="H72" s="26"/>
      <c r="I72" s="33" t="str">
        <f t="shared" si="5"/>
        <v/>
      </c>
      <c r="J72" s="31" t="str">
        <f t="shared" si="6"/>
        <v/>
      </c>
      <c r="K72" s="31" t="str">
        <f t="shared" si="7"/>
        <v/>
      </c>
      <c r="L72" s="75" t="s">
        <v>157</v>
      </c>
      <c r="M72" s="72">
        <v>-199</v>
      </c>
      <c r="N72" s="73">
        <v>45749</v>
      </c>
    </row>
    <row r="73" spans="1:14" x14ac:dyDescent="0.3">
      <c r="A73" s="28"/>
      <c r="B73" s="44">
        <v>9780310465294</v>
      </c>
      <c r="C73" s="86" t="s">
        <v>96</v>
      </c>
      <c r="D73" s="80"/>
      <c r="E73" s="30">
        <v>109.99</v>
      </c>
      <c r="F73" s="42" t="s">
        <v>88</v>
      </c>
      <c r="G73" s="33">
        <f t="shared" si="4"/>
        <v>0.61</v>
      </c>
      <c r="H73" s="26"/>
      <c r="I73" s="33" t="str">
        <f t="shared" si="5"/>
        <v/>
      </c>
      <c r="J73" s="31" t="str">
        <f t="shared" si="6"/>
        <v/>
      </c>
      <c r="K73" s="31" t="str">
        <f t="shared" si="7"/>
        <v/>
      </c>
      <c r="L73" s="75" t="s">
        <v>157</v>
      </c>
      <c r="M73" s="72">
        <v>-115</v>
      </c>
      <c r="N73" s="73">
        <v>45749</v>
      </c>
    </row>
    <row r="74" spans="1:14" x14ac:dyDescent="0.3">
      <c r="A74" s="28"/>
      <c r="B74" s="44">
        <v>9780310465300</v>
      </c>
      <c r="C74" s="86" t="s">
        <v>97</v>
      </c>
      <c r="D74" s="80"/>
      <c r="E74" s="30">
        <v>94.99</v>
      </c>
      <c r="F74" s="42" t="s">
        <v>88</v>
      </c>
      <c r="G74" s="33">
        <f t="shared" si="4"/>
        <v>0.61</v>
      </c>
      <c r="H74" s="26"/>
      <c r="I74" s="33" t="str">
        <f t="shared" si="5"/>
        <v/>
      </c>
      <c r="J74" s="31" t="str">
        <f t="shared" si="6"/>
        <v/>
      </c>
      <c r="K74" s="31" t="str">
        <f t="shared" si="7"/>
        <v/>
      </c>
      <c r="L74" s="75" t="s">
        <v>157</v>
      </c>
      <c r="M74" s="72">
        <v>-259</v>
      </c>
      <c r="N74" s="73">
        <v>45749</v>
      </c>
    </row>
    <row r="75" spans="1:14" x14ac:dyDescent="0.3">
      <c r="A75" s="28"/>
      <c r="B75" s="44">
        <v>9780310465317</v>
      </c>
      <c r="C75" s="86" t="s">
        <v>98</v>
      </c>
      <c r="D75" s="80"/>
      <c r="E75" s="30">
        <v>109.99</v>
      </c>
      <c r="F75" s="42" t="s">
        <v>88</v>
      </c>
      <c r="G75" s="33">
        <f t="shared" si="4"/>
        <v>0.61</v>
      </c>
      <c r="H75" s="26"/>
      <c r="I75" s="33" t="str">
        <f t="shared" si="5"/>
        <v/>
      </c>
      <c r="J75" s="31" t="str">
        <f t="shared" si="6"/>
        <v/>
      </c>
      <c r="K75" s="31" t="str">
        <f t="shared" si="7"/>
        <v/>
      </c>
      <c r="L75" s="75" t="s">
        <v>157</v>
      </c>
      <c r="M75" s="72">
        <v>-134</v>
      </c>
      <c r="N75" s="73">
        <v>45749</v>
      </c>
    </row>
    <row r="76" spans="1:14" x14ac:dyDescent="0.3">
      <c r="A76" s="28"/>
      <c r="B76" s="77">
        <v>9780310465331</v>
      </c>
      <c r="C76" s="86" t="s">
        <v>99</v>
      </c>
      <c r="D76" s="80"/>
      <c r="E76" s="30">
        <v>94.99</v>
      </c>
      <c r="F76" s="42" t="s">
        <v>88</v>
      </c>
      <c r="G76" s="33">
        <f t="shared" si="4"/>
        <v>0.61</v>
      </c>
      <c r="H76" s="26"/>
      <c r="I76" s="33" t="str">
        <f t="shared" si="5"/>
        <v/>
      </c>
      <c r="J76" s="31" t="str">
        <f t="shared" si="6"/>
        <v/>
      </c>
      <c r="K76" s="31" t="str">
        <f t="shared" si="7"/>
        <v/>
      </c>
      <c r="L76" s="75" t="s">
        <v>157</v>
      </c>
      <c r="M76" s="72">
        <v>-317</v>
      </c>
      <c r="N76" s="73">
        <v>45749</v>
      </c>
    </row>
    <row r="77" spans="1:14" x14ac:dyDescent="0.3">
      <c r="A77" s="28"/>
      <c r="B77" s="77">
        <v>9780310465348</v>
      </c>
      <c r="C77" s="86" t="s">
        <v>100</v>
      </c>
      <c r="D77" s="80"/>
      <c r="E77" s="30">
        <v>109.99</v>
      </c>
      <c r="F77" s="42" t="s">
        <v>88</v>
      </c>
      <c r="G77" s="33">
        <f t="shared" si="4"/>
        <v>0.61</v>
      </c>
      <c r="H77" s="26"/>
      <c r="I77" s="33" t="str">
        <f t="shared" si="5"/>
        <v/>
      </c>
      <c r="J77" s="31" t="str">
        <f t="shared" si="6"/>
        <v/>
      </c>
      <c r="K77" s="31" t="str">
        <f t="shared" si="7"/>
        <v/>
      </c>
      <c r="L77" s="75" t="s">
        <v>157</v>
      </c>
      <c r="M77" s="72">
        <v>-123</v>
      </c>
      <c r="N77" s="73">
        <v>45749</v>
      </c>
    </row>
    <row r="78" spans="1:14" x14ac:dyDescent="0.3">
      <c r="A78" s="28"/>
      <c r="B78" s="44">
        <v>9780310465249</v>
      </c>
      <c r="C78" s="86" t="s">
        <v>101</v>
      </c>
      <c r="D78" s="80"/>
      <c r="E78" s="30">
        <v>69.989999999999995</v>
      </c>
      <c r="F78" s="42" t="s">
        <v>88</v>
      </c>
      <c r="G78" s="33">
        <f t="shared" si="4"/>
        <v>0.61</v>
      </c>
      <c r="H78" s="26"/>
      <c r="I78" s="33" t="str">
        <f t="shared" si="5"/>
        <v/>
      </c>
      <c r="J78" s="31" t="str">
        <f t="shared" si="6"/>
        <v/>
      </c>
      <c r="K78" s="31" t="str">
        <f t="shared" si="7"/>
        <v/>
      </c>
      <c r="L78" s="75" t="s">
        <v>157</v>
      </c>
      <c r="M78" s="72">
        <v>-243</v>
      </c>
      <c r="N78" s="73">
        <v>45749</v>
      </c>
    </row>
    <row r="79" spans="1:14" x14ac:dyDescent="0.3">
      <c r="A79" s="28"/>
      <c r="B79" s="44">
        <v>9780310465256</v>
      </c>
      <c r="C79" s="86" t="s">
        <v>102</v>
      </c>
      <c r="D79" s="80"/>
      <c r="E79" s="30">
        <v>84.99</v>
      </c>
      <c r="F79" s="42" t="s">
        <v>88</v>
      </c>
      <c r="G79" s="33">
        <f t="shared" si="4"/>
        <v>0.61</v>
      </c>
      <c r="H79" s="26"/>
      <c r="I79" s="33" t="str">
        <f t="shared" si="5"/>
        <v/>
      </c>
      <c r="J79" s="31" t="str">
        <f t="shared" si="6"/>
        <v/>
      </c>
      <c r="K79" s="31" t="str">
        <f t="shared" si="7"/>
        <v/>
      </c>
      <c r="L79" s="75" t="s">
        <v>157</v>
      </c>
      <c r="M79" s="72">
        <v>-119</v>
      </c>
      <c r="N79" s="73">
        <v>45749</v>
      </c>
    </row>
    <row r="80" spans="1:14" x14ac:dyDescent="0.3">
      <c r="A80" s="28"/>
      <c r="B80" s="44">
        <v>9780310465263</v>
      </c>
      <c r="C80" s="86" t="s">
        <v>103</v>
      </c>
      <c r="D80" s="80"/>
      <c r="E80" s="30">
        <v>69.989999999999995</v>
      </c>
      <c r="F80" s="42" t="s">
        <v>88</v>
      </c>
      <c r="G80" s="33">
        <f t="shared" si="4"/>
        <v>0.61</v>
      </c>
      <c r="H80" s="26"/>
      <c r="I80" s="33" t="str">
        <f t="shared" si="5"/>
        <v/>
      </c>
      <c r="J80" s="31" t="str">
        <f t="shared" si="6"/>
        <v/>
      </c>
      <c r="K80" s="31" t="str">
        <f t="shared" si="7"/>
        <v/>
      </c>
      <c r="L80" s="75" t="s">
        <v>157</v>
      </c>
      <c r="M80" s="72">
        <v>-240</v>
      </c>
      <c r="N80" s="73">
        <v>45749</v>
      </c>
    </row>
    <row r="81" spans="1:14" x14ac:dyDescent="0.3">
      <c r="A81" s="28"/>
      <c r="B81" s="44">
        <v>9780310465270</v>
      </c>
      <c r="C81" s="86" t="s">
        <v>104</v>
      </c>
      <c r="D81" s="80"/>
      <c r="E81" s="30">
        <v>84.99</v>
      </c>
      <c r="F81" s="42" t="s">
        <v>88</v>
      </c>
      <c r="G81" s="33">
        <f t="shared" si="4"/>
        <v>0.61</v>
      </c>
      <c r="H81" s="26"/>
      <c r="I81" s="33" t="str">
        <f t="shared" si="5"/>
        <v/>
      </c>
      <c r="J81" s="31" t="str">
        <f t="shared" si="6"/>
        <v/>
      </c>
      <c r="K81" s="31" t="str">
        <f t="shared" si="7"/>
        <v/>
      </c>
      <c r="L81" s="75" t="s">
        <v>157</v>
      </c>
      <c r="M81" s="72">
        <v>-118</v>
      </c>
      <c r="N81" s="73">
        <v>45749</v>
      </c>
    </row>
    <row r="82" spans="1:14" ht="15" thickBot="1" x14ac:dyDescent="0.35">
      <c r="A82" s="28"/>
      <c r="B82" s="44"/>
      <c r="C82" s="45"/>
      <c r="D82" s="81"/>
      <c r="E82" s="30"/>
      <c r="F82" s="42"/>
      <c r="G82" s="33"/>
      <c r="H82" s="26"/>
      <c r="I82" s="33"/>
      <c r="J82" s="31"/>
      <c r="K82" s="31"/>
      <c r="L82" s="43" t="s">
        <v>35</v>
      </c>
      <c r="M82" s="26">
        <v>-305</v>
      </c>
      <c r="N82" s="34">
        <v>45590</v>
      </c>
    </row>
    <row r="83" spans="1:14" ht="15.6" x14ac:dyDescent="0.3">
      <c r="A83" s="46"/>
      <c r="B83" s="47"/>
      <c r="C83" s="38" t="s">
        <v>105</v>
      </c>
      <c r="D83" s="43"/>
      <c r="E83" s="24"/>
      <c r="F83" s="24"/>
      <c r="G83" s="25"/>
      <c r="H83" s="26"/>
      <c r="I83" s="48"/>
      <c r="J83" s="49"/>
      <c r="K83" s="49"/>
    </row>
    <row r="84" spans="1:14" x14ac:dyDescent="0.3">
      <c r="A84" s="28">
        <v>4</v>
      </c>
      <c r="B84" s="50">
        <v>9780310264040</v>
      </c>
      <c r="C84" s="45" t="s">
        <v>106</v>
      </c>
      <c r="D84" s="29"/>
      <c r="E84" s="51">
        <v>0</v>
      </c>
      <c r="F84" s="52" t="s">
        <v>88</v>
      </c>
      <c r="G84" s="53"/>
      <c r="H84" s="26"/>
      <c r="I84" s="54"/>
      <c r="J84" s="31"/>
      <c r="K84" s="31"/>
      <c r="L84" s="26" t="s">
        <v>35</v>
      </c>
      <c r="M84" s="72">
        <v>5347</v>
      </c>
      <c r="N84" s="34">
        <v>45561</v>
      </c>
    </row>
    <row r="85" spans="1:14" x14ac:dyDescent="0.3">
      <c r="A85" s="28">
        <v>4</v>
      </c>
      <c r="B85" s="55">
        <v>9780310270089</v>
      </c>
      <c r="C85" s="45" t="s">
        <v>107</v>
      </c>
      <c r="D85" s="29"/>
      <c r="E85" s="51">
        <v>0</v>
      </c>
      <c r="F85" s="52" t="s">
        <v>108</v>
      </c>
      <c r="G85" s="53"/>
      <c r="H85" s="26"/>
      <c r="I85" s="54"/>
      <c r="J85" s="31"/>
      <c r="K85" s="31"/>
      <c r="L85" s="26" t="s">
        <v>35</v>
      </c>
      <c r="M85" s="72">
        <v>5926</v>
      </c>
      <c r="N85" s="34">
        <v>45561</v>
      </c>
    </row>
    <row r="86" spans="1:14" hidden="1" x14ac:dyDescent="0.3">
      <c r="A86" s="28"/>
      <c r="B86" s="50">
        <v>9780310215592</v>
      </c>
      <c r="C86" s="45" t="s">
        <v>109</v>
      </c>
      <c r="D86" s="29"/>
      <c r="E86" s="45"/>
      <c r="F86" s="29" t="s">
        <v>110</v>
      </c>
      <c r="G86" s="53"/>
      <c r="H86" s="26"/>
      <c r="I86" s="54"/>
      <c r="J86" s="31"/>
      <c r="K86" s="31"/>
    </row>
    <row r="87" spans="1:14" hidden="1" x14ac:dyDescent="0.3">
      <c r="A87" s="28"/>
      <c r="B87" s="50">
        <v>9780310241553</v>
      </c>
      <c r="C87" s="45" t="s">
        <v>111</v>
      </c>
      <c r="D87" s="29"/>
      <c r="E87" s="45"/>
      <c r="F87" s="29">
        <v>3.97</v>
      </c>
      <c r="G87" s="53"/>
      <c r="H87" s="26"/>
      <c r="I87" s="54"/>
      <c r="J87" s="31"/>
      <c r="K87" s="31"/>
    </row>
    <row r="88" spans="1:14" hidden="1" x14ac:dyDescent="0.3">
      <c r="A88" s="28"/>
      <c r="B88" s="50">
        <v>9780310208525</v>
      </c>
      <c r="C88" s="45" t="s">
        <v>112</v>
      </c>
      <c r="D88" s="29"/>
      <c r="E88" s="45"/>
      <c r="F88" s="29">
        <v>4.97</v>
      </c>
      <c r="G88" s="53"/>
      <c r="H88" s="26"/>
      <c r="I88" s="54"/>
      <c r="J88" s="31"/>
      <c r="K88" s="31"/>
    </row>
    <row r="89" spans="1:14" x14ac:dyDescent="0.3">
      <c r="A89" s="28">
        <v>3</v>
      </c>
      <c r="B89" s="55">
        <v>9780310208532</v>
      </c>
      <c r="C89" s="45" t="s">
        <v>113</v>
      </c>
      <c r="D89" s="29"/>
      <c r="E89" s="51">
        <v>0</v>
      </c>
      <c r="F89" s="28">
        <v>7.97</v>
      </c>
      <c r="G89" s="53"/>
      <c r="H89" s="26"/>
      <c r="I89" s="54"/>
      <c r="J89" s="31"/>
      <c r="K89" s="31"/>
      <c r="L89" s="26" t="s">
        <v>35</v>
      </c>
      <c r="M89" s="72">
        <v>1495</v>
      </c>
      <c r="N89" s="34">
        <v>45296</v>
      </c>
    </row>
    <row r="90" spans="1:14" hidden="1" x14ac:dyDescent="0.3">
      <c r="A90" s="28">
        <f t="shared" ref="A90:A109" si="8">ROUNDUP(SUMIF($F$11:$F$83,F90,$A$11:$A$83)/14,0)</f>
        <v>0</v>
      </c>
      <c r="B90" s="56" t="s">
        <v>114</v>
      </c>
      <c r="C90" s="56" t="s">
        <v>115</v>
      </c>
      <c r="D90" s="28"/>
      <c r="E90" s="51">
        <v>0</v>
      </c>
      <c r="F90" s="57">
        <v>5.97</v>
      </c>
      <c r="G90" s="58"/>
      <c r="I90" s="59"/>
      <c r="J90" s="60"/>
      <c r="K90" s="60"/>
    </row>
    <row r="91" spans="1:14" hidden="1" x14ac:dyDescent="0.3">
      <c r="A91" s="28">
        <f t="shared" si="8"/>
        <v>0</v>
      </c>
      <c r="B91" s="56" t="s">
        <v>116</v>
      </c>
      <c r="C91" s="56" t="s">
        <v>117</v>
      </c>
      <c r="D91" s="28"/>
      <c r="E91" s="56"/>
      <c r="F91" s="61">
        <v>7.97</v>
      </c>
      <c r="G91" s="58"/>
      <c r="I91" s="59"/>
      <c r="J91" s="60"/>
      <c r="K91" s="60"/>
    </row>
    <row r="92" spans="1:14" hidden="1" x14ac:dyDescent="0.3">
      <c r="A92" s="28">
        <f t="shared" si="8"/>
        <v>0</v>
      </c>
      <c r="B92" s="56" t="s">
        <v>118</v>
      </c>
      <c r="C92" s="56" t="s">
        <v>119</v>
      </c>
      <c r="D92" s="28"/>
      <c r="E92" s="56"/>
      <c r="F92" s="61">
        <v>9.9700000000000006</v>
      </c>
      <c r="G92" s="58"/>
      <c r="I92" s="59"/>
      <c r="J92" s="60"/>
      <c r="K92" s="60"/>
    </row>
    <row r="93" spans="1:14" hidden="1" x14ac:dyDescent="0.3">
      <c r="A93" s="28">
        <f t="shared" si="8"/>
        <v>0</v>
      </c>
      <c r="B93" s="56" t="s">
        <v>120</v>
      </c>
      <c r="C93" s="56" t="s">
        <v>121</v>
      </c>
      <c r="D93" s="28"/>
      <c r="E93" s="56"/>
      <c r="F93" s="61">
        <v>12.97</v>
      </c>
      <c r="G93" s="58"/>
      <c r="I93" s="59"/>
      <c r="J93" s="60"/>
      <c r="K93" s="60"/>
    </row>
    <row r="94" spans="1:14" hidden="1" x14ac:dyDescent="0.3">
      <c r="A94" s="28">
        <f t="shared" si="8"/>
        <v>0</v>
      </c>
      <c r="B94" s="56" t="s">
        <v>122</v>
      </c>
      <c r="C94" s="56" t="s">
        <v>123</v>
      </c>
      <c r="D94" s="28"/>
      <c r="E94" s="56"/>
      <c r="F94" s="61">
        <v>14.97</v>
      </c>
      <c r="G94" s="58"/>
      <c r="I94" s="59"/>
      <c r="J94" s="60"/>
      <c r="K94" s="60"/>
    </row>
    <row r="95" spans="1:14" hidden="1" x14ac:dyDescent="0.3">
      <c r="A95" s="28">
        <f t="shared" si="8"/>
        <v>0</v>
      </c>
      <c r="B95" s="56" t="s">
        <v>124</v>
      </c>
      <c r="C95" s="56" t="s">
        <v>125</v>
      </c>
      <c r="D95" s="28"/>
      <c r="E95" s="56"/>
      <c r="F95" s="61">
        <v>16.97</v>
      </c>
      <c r="G95" s="58"/>
      <c r="I95" s="59"/>
      <c r="J95" s="60"/>
      <c r="K95" s="60"/>
    </row>
    <row r="96" spans="1:14" hidden="1" x14ac:dyDescent="0.3">
      <c r="A96" s="28">
        <f t="shared" si="8"/>
        <v>0</v>
      </c>
      <c r="B96" s="56" t="s">
        <v>126</v>
      </c>
      <c r="C96" s="56" t="s">
        <v>127</v>
      </c>
      <c r="D96" s="28"/>
      <c r="E96" s="56"/>
      <c r="F96" s="61">
        <v>17.97</v>
      </c>
      <c r="G96" s="58"/>
      <c r="I96" s="59"/>
      <c r="J96" s="60"/>
      <c r="K96" s="60"/>
    </row>
    <row r="97" spans="1:11" hidden="1" x14ac:dyDescent="0.3">
      <c r="A97" s="28">
        <f t="shared" si="8"/>
        <v>0</v>
      </c>
      <c r="B97" s="56" t="s">
        <v>128</v>
      </c>
      <c r="C97" s="56" t="s">
        <v>129</v>
      </c>
      <c r="D97" s="28"/>
      <c r="E97" s="56"/>
      <c r="F97" s="61">
        <v>19.97</v>
      </c>
      <c r="G97" s="58"/>
      <c r="I97" s="59"/>
      <c r="J97" s="60"/>
      <c r="K97" s="60"/>
    </row>
    <row r="98" spans="1:11" hidden="1" x14ac:dyDescent="0.3">
      <c r="A98" s="28">
        <f t="shared" si="8"/>
        <v>0</v>
      </c>
      <c r="B98" s="56" t="s">
        <v>130</v>
      </c>
      <c r="C98" s="56" t="s">
        <v>131</v>
      </c>
      <c r="D98" s="28"/>
      <c r="E98" s="56"/>
      <c r="F98" s="61">
        <v>22.97</v>
      </c>
      <c r="G98" s="58"/>
      <c r="I98" s="59"/>
      <c r="J98" s="60"/>
      <c r="K98" s="60"/>
    </row>
    <row r="99" spans="1:11" hidden="1" x14ac:dyDescent="0.3">
      <c r="A99" s="28">
        <f t="shared" si="8"/>
        <v>0</v>
      </c>
      <c r="B99" s="56" t="s">
        <v>132</v>
      </c>
      <c r="C99" s="56" t="s">
        <v>133</v>
      </c>
      <c r="D99" s="28"/>
      <c r="E99" s="56"/>
      <c r="F99" s="61">
        <v>24.97</v>
      </c>
      <c r="G99" s="58"/>
      <c r="I99" s="59"/>
      <c r="J99" s="60"/>
      <c r="K99" s="60"/>
    </row>
    <row r="100" spans="1:11" hidden="1" x14ac:dyDescent="0.3">
      <c r="A100" s="28">
        <f t="shared" si="8"/>
        <v>0</v>
      </c>
      <c r="B100" s="56" t="s">
        <v>134</v>
      </c>
      <c r="C100" s="56" t="s">
        <v>135</v>
      </c>
      <c r="D100" s="28"/>
      <c r="E100" s="56"/>
      <c r="F100" s="61">
        <v>27.97</v>
      </c>
      <c r="G100" s="58"/>
      <c r="I100" s="59"/>
      <c r="J100" s="60"/>
      <c r="K100" s="60"/>
    </row>
    <row r="101" spans="1:11" hidden="1" x14ac:dyDescent="0.3">
      <c r="A101" s="28">
        <f t="shared" si="8"/>
        <v>0</v>
      </c>
      <c r="B101" s="56" t="s">
        <v>136</v>
      </c>
      <c r="C101" s="56" t="s">
        <v>137</v>
      </c>
      <c r="D101" s="28"/>
      <c r="E101" s="56"/>
      <c r="F101" s="61">
        <v>29.97</v>
      </c>
      <c r="G101" s="58"/>
      <c r="I101" s="59"/>
      <c r="J101" s="60"/>
      <c r="K101" s="60"/>
    </row>
    <row r="102" spans="1:11" hidden="1" x14ac:dyDescent="0.3">
      <c r="A102" s="28">
        <f t="shared" si="8"/>
        <v>0</v>
      </c>
      <c r="B102" s="56" t="s">
        <v>138</v>
      </c>
      <c r="C102" s="56" t="s">
        <v>139</v>
      </c>
      <c r="D102" s="28"/>
      <c r="E102" s="56"/>
      <c r="F102" s="61">
        <v>34.97</v>
      </c>
      <c r="G102" s="58"/>
      <c r="I102" s="59"/>
      <c r="J102" s="60"/>
      <c r="K102" s="60"/>
    </row>
    <row r="103" spans="1:11" hidden="1" x14ac:dyDescent="0.3">
      <c r="A103" s="28">
        <f t="shared" si="8"/>
        <v>0</v>
      </c>
      <c r="B103" s="56" t="s">
        <v>140</v>
      </c>
      <c r="C103" s="56" t="s">
        <v>141</v>
      </c>
      <c r="D103" s="28"/>
      <c r="E103" s="56"/>
      <c r="F103" s="61">
        <v>39.97</v>
      </c>
      <c r="G103" s="58"/>
      <c r="I103" s="59"/>
      <c r="J103" s="60"/>
      <c r="K103" s="60"/>
    </row>
    <row r="104" spans="1:11" hidden="1" x14ac:dyDescent="0.3">
      <c r="A104" s="28">
        <f t="shared" si="8"/>
        <v>0</v>
      </c>
      <c r="B104" s="56" t="s">
        <v>142</v>
      </c>
      <c r="C104" s="56" t="s">
        <v>143</v>
      </c>
      <c r="D104" s="28"/>
      <c r="E104" s="56"/>
      <c r="F104" s="61">
        <v>44.97</v>
      </c>
      <c r="G104" s="58"/>
      <c r="I104" s="59"/>
      <c r="J104" s="60"/>
      <c r="K104" s="60"/>
    </row>
    <row r="105" spans="1:11" hidden="1" x14ac:dyDescent="0.3">
      <c r="A105" s="28">
        <f t="shared" si="8"/>
        <v>0</v>
      </c>
      <c r="B105" s="56" t="s">
        <v>144</v>
      </c>
      <c r="C105" s="56" t="s">
        <v>145</v>
      </c>
      <c r="D105" s="28"/>
      <c r="E105" s="56"/>
      <c r="F105" s="61">
        <v>49.97</v>
      </c>
      <c r="G105" s="58"/>
      <c r="I105" s="59"/>
      <c r="J105" s="60"/>
      <c r="K105" s="60"/>
    </row>
    <row r="106" spans="1:11" hidden="1" x14ac:dyDescent="0.3">
      <c r="A106" s="28">
        <f t="shared" si="8"/>
        <v>0</v>
      </c>
      <c r="B106" s="56" t="s">
        <v>146</v>
      </c>
      <c r="C106" s="56" t="s">
        <v>147</v>
      </c>
      <c r="D106" s="28"/>
      <c r="E106" s="56"/>
      <c r="F106" s="61">
        <v>54.97</v>
      </c>
      <c r="G106" s="58"/>
      <c r="I106" s="59"/>
      <c r="J106" s="60"/>
      <c r="K106" s="60"/>
    </row>
    <row r="107" spans="1:11" hidden="1" x14ac:dyDescent="0.3">
      <c r="A107" s="28">
        <f t="shared" si="8"/>
        <v>0</v>
      </c>
      <c r="B107" s="56" t="s">
        <v>148</v>
      </c>
      <c r="C107" s="56" t="s">
        <v>149</v>
      </c>
      <c r="D107" s="28"/>
      <c r="E107" s="56"/>
      <c r="F107" s="61">
        <v>64.97</v>
      </c>
      <c r="G107" s="58"/>
      <c r="I107" s="59"/>
      <c r="J107" s="60"/>
      <c r="K107" s="60"/>
    </row>
    <row r="108" spans="1:11" hidden="1" x14ac:dyDescent="0.3">
      <c r="A108" s="28">
        <f t="shared" si="8"/>
        <v>0</v>
      </c>
      <c r="B108" s="56" t="s">
        <v>150</v>
      </c>
      <c r="C108" s="56" t="s">
        <v>151</v>
      </c>
      <c r="D108" s="28"/>
      <c r="E108" s="56"/>
      <c r="F108" s="61">
        <v>69.97</v>
      </c>
      <c r="G108" s="58"/>
      <c r="I108" s="59"/>
      <c r="J108" s="60"/>
      <c r="K108" s="60"/>
    </row>
    <row r="109" spans="1:11" hidden="1" x14ac:dyDescent="0.3">
      <c r="A109" s="28">
        <f t="shared" si="8"/>
        <v>0</v>
      </c>
      <c r="B109" s="56" t="s">
        <v>152</v>
      </c>
      <c r="C109" s="56" t="s">
        <v>153</v>
      </c>
      <c r="D109" s="28"/>
      <c r="E109" s="56"/>
      <c r="F109" s="61">
        <v>74.97</v>
      </c>
      <c r="G109" s="58"/>
      <c r="I109" s="59"/>
      <c r="J109" s="60"/>
      <c r="K109" s="60"/>
    </row>
    <row r="110" spans="1:11" s="65" customFormat="1" ht="20.25" customHeight="1" x14ac:dyDescent="0.3">
      <c r="A110" s="62"/>
      <c r="B110" s="63" t="s">
        <v>154</v>
      </c>
      <c r="C110" s="64">
        <f>SUM(A11:A83)</f>
        <v>52</v>
      </c>
      <c r="D110" s="62"/>
      <c r="G110" s="66"/>
      <c r="I110" s="67" t="s">
        <v>155</v>
      </c>
      <c r="J110" s="68"/>
      <c r="K110" s="68"/>
    </row>
    <row r="111" spans="1:11" s="65" customFormat="1" ht="20.25" customHeight="1" x14ac:dyDescent="0.3">
      <c r="A111" s="62"/>
      <c r="B111" s="69" t="s">
        <v>156</v>
      </c>
      <c r="C111" s="70">
        <f>SUM(K11:K83)</f>
        <v>899.44920000000002</v>
      </c>
      <c r="D111" s="62"/>
      <c r="G111" s="66"/>
      <c r="I111" s="67">
        <f>AVERAGE(I12:I83)</f>
        <v>0.40714285714285703</v>
      </c>
      <c r="J111" s="68"/>
      <c r="K111" s="68"/>
    </row>
  </sheetData>
  <mergeCells count="9">
    <mergeCell ref="A9:G9"/>
    <mergeCell ref="D19:D63"/>
    <mergeCell ref="D65:D82"/>
    <mergeCell ref="E3:F3"/>
    <mergeCell ref="E4:F4"/>
    <mergeCell ref="E5:F5"/>
    <mergeCell ref="E6:F6"/>
    <mergeCell ref="E7:F7"/>
    <mergeCell ref="E8:F8"/>
  </mergeCells>
  <conditionalFormatting sqref="B65:B8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NIVAB NIVAC NIVAB5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LeBar, Shawn</dc:creator>
  <cp:lastModifiedBy>Les jones</cp:lastModifiedBy>
  <dcterms:created xsi:type="dcterms:W3CDTF">2025-01-18T17:46:35Z</dcterms:created>
  <dcterms:modified xsi:type="dcterms:W3CDTF">2025-04-07T12:05:33Z</dcterms:modified>
</cp:coreProperties>
</file>