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OliviaMundwiler\Desktop\CBA Team Materials\Conference Items &amp; Orders\CPE Winter 2025\"/>
    </mc:Choice>
  </mc:AlternateContent>
  <xr:revisionPtr revIDLastSave="0" documentId="13_ncr:1_{C3A19DF2-4EA9-424B-8424-8510DB65677A}" xr6:coauthVersionLast="47" xr6:coauthVersionMax="47" xr10:uidLastSave="{00000000-0000-0000-0000-000000000000}"/>
  <bookViews>
    <workbookView xWindow="-19310" yWindow="4790" windowWidth="19420" windowHeight="10420" xr2:uid="{0273DDCD-6B8E-42CA-BA3B-849C6BD90B27}"/>
  </bookViews>
  <sheets>
    <sheet name="CPE Author AUTHF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J22" i="1" s="1"/>
  <c r="I22" i="1" s="1"/>
  <c r="G14" i="1"/>
  <c r="J14" i="1" s="1"/>
  <c r="I14" i="1" s="1"/>
  <c r="G15" i="1"/>
  <c r="J15" i="1" s="1"/>
  <c r="K15" i="1" s="1"/>
  <c r="G16" i="1"/>
  <c r="J16" i="1" s="1"/>
  <c r="G17" i="1"/>
  <c r="J17" i="1" s="1"/>
  <c r="I17" i="1" s="1"/>
  <c r="G18" i="1"/>
  <c r="J18" i="1" s="1"/>
  <c r="I18" i="1" s="1"/>
  <c r="G19" i="1"/>
  <c r="J19" i="1" s="1"/>
  <c r="K19" i="1" s="1"/>
  <c r="G20" i="1"/>
  <c r="J20" i="1" s="1"/>
  <c r="I20" i="1" s="1"/>
  <c r="G21" i="1"/>
  <c r="J21" i="1" s="1"/>
  <c r="K21" i="1" s="1"/>
  <c r="G13" i="1"/>
  <c r="J13" i="1" s="1"/>
  <c r="I13" i="1" s="1"/>
  <c r="C27" i="1"/>
  <c r="E8" i="1"/>
  <c r="E7" i="1"/>
  <c r="K22" i="1" l="1"/>
  <c r="K20" i="1"/>
  <c r="K18" i="1"/>
  <c r="K16" i="1"/>
  <c r="I16" i="1"/>
  <c r="K14" i="1"/>
  <c r="I21" i="1"/>
  <c r="I19" i="1"/>
  <c r="I15" i="1"/>
  <c r="K17" i="1"/>
  <c r="K13" i="1"/>
  <c r="I28" i="1" l="1"/>
  <c r="C28" i="1"/>
</calcChain>
</file>

<file path=xl/sharedStrings.xml><?xml version="1.0" encoding="utf-8"?>
<sst xmlns="http://schemas.openxmlformats.org/spreadsheetml/2006/main" count="67" uniqueCount="51">
  <si>
    <t>HCCP Rep Name:</t>
  </si>
  <si>
    <t xml:space="preserve"> </t>
  </si>
  <si>
    <t>Ship Date:</t>
  </si>
  <si>
    <t>PO #:</t>
  </si>
  <si>
    <t>Promo Start Date:</t>
  </si>
  <si>
    <t>Account Name:</t>
  </si>
  <si>
    <t>Promo End Date:</t>
  </si>
  <si>
    <t>Account Number:</t>
  </si>
  <si>
    <t>Order Due Date:</t>
  </si>
  <si>
    <t>Promo Name:</t>
  </si>
  <si>
    <t>Date Ordered:</t>
  </si>
  <si>
    <t>Promo Code:</t>
  </si>
  <si>
    <t>Dating:</t>
  </si>
  <si>
    <t xml:space="preserve">Promotional orders submitted by the due date listed above are eligible for 90 days' dating; orders of 30 units or more receive free freight </t>
  </si>
  <si>
    <t>ISBN</t>
  </si>
  <si>
    <t>Price</t>
  </si>
  <si>
    <t>Sale Price</t>
  </si>
  <si>
    <t>Discount</t>
  </si>
  <si>
    <t>Margin</t>
  </si>
  <si>
    <t>Net</t>
  </si>
  <si>
    <t>Net Sum</t>
  </si>
  <si>
    <t>40% off</t>
  </si>
  <si>
    <t>40% Off</t>
  </si>
  <si>
    <t>Sale Stickers</t>
  </si>
  <si>
    <t>Sale Stickers 40% Off Sheet of 14</t>
  </si>
  <si>
    <t>Total Units:</t>
  </si>
  <si>
    <t>Avg. Mar</t>
  </si>
  <si>
    <t>Total Net:</t>
  </si>
  <si>
    <t>CPE Author Promotion</t>
  </si>
  <si>
    <t>CPE AUTHOR EVENT</t>
  </si>
  <si>
    <t>AUTHS5</t>
  </si>
  <si>
    <t>30 assorted = 64%</t>
  </si>
  <si>
    <t>Author</t>
  </si>
  <si>
    <t>Title</t>
  </si>
  <si>
    <t xml:space="preserve">Pokluda Jonathan              </t>
  </si>
  <si>
    <t>Your Story Has a Villain</t>
  </si>
  <si>
    <t xml:space="preserve">Simons Ruth Chou              </t>
  </si>
  <si>
    <t>Now and Not Yet</t>
  </si>
  <si>
    <t>When Strivings Cease</t>
  </si>
  <si>
    <t>Home Is Right Where You Are</t>
  </si>
  <si>
    <t xml:space="preserve">Strobel Lee                   </t>
  </si>
  <si>
    <t>Case for Christ</t>
  </si>
  <si>
    <t>Is God Real?</t>
  </si>
  <si>
    <t>Seeing the Supernatural</t>
  </si>
  <si>
    <t xml:space="preserve">Guthrie Savannah              </t>
  </si>
  <si>
    <t>Mostly What God Does</t>
  </si>
  <si>
    <t>Mostly What God Does is Love You</t>
  </si>
  <si>
    <t xml:space="preserve">                              </t>
  </si>
  <si>
    <t>How to Read the Bible</t>
  </si>
  <si>
    <t>David Platt</t>
  </si>
  <si>
    <t>Jonathan Pokluda/Ruth Chou Simmons/Savannah Guthrie/Lee Strobel/David Platt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</si>
</sst>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0" fontId="3" fillId="0" borderId="1" xfId="0" applyNumberFormat="1" applyFont="1" applyBorder="1" applyAlignment="1">
      <alignment horizontal="right" vertical="center"/>
    </xf>
    <xf numFmtId="9" fontId="0" fillId="0" borderId="0" xfId="2" applyFont="1"/>
    <xf numFmtId="44" fontId="0" fillId="0" borderId="0" xfId="1" applyFont="1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2" xfId="0" quotePrefix="1" applyNumberFormat="1" applyFont="1" applyBorder="1" applyAlignment="1">
      <alignment horizontal="center"/>
    </xf>
    <xf numFmtId="43" fontId="6" fillId="0" borderId="2" xfId="1" applyNumberFormat="1" applyFont="1" applyBorder="1"/>
    <xf numFmtId="44" fontId="6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164" fontId="0" fillId="0" borderId="2" xfId="2" applyNumberFormat="1" applyFont="1" applyBorder="1"/>
    <xf numFmtId="44" fontId="0" fillId="0" borderId="2" xfId="1" applyFont="1" applyBorder="1"/>
    <xf numFmtId="43" fontId="6" fillId="0" borderId="5" xfId="1" applyNumberFormat="1" applyFont="1" applyBorder="1"/>
    <xf numFmtId="164" fontId="0" fillId="0" borderId="0" xfId="2" applyNumberFormat="1" applyFont="1" applyBorder="1"/>
    <xf numFmtId="44" fontId="0" fillId="0" borderId="0" xfId="1" applyFont="1" applyBorder="1"/>
    <xf numFmtId="43" fontId="6" fillId="0" borderId="2" xfId="0" applyNumberFormat="1" applyFont="1" applyBorder="1"/>
    <xf numFmtId="164" fontId="0" fillId="0" borderId="5" xfId="2" applyNumberFormat="1" applyFont="1" applyBorder="1"/>
    <xf numFmtId="44" fontId="0" fillId="0" borderId="5" xfId="1" applyFont="1" applyBorder="1"/>
    <xf numFmtId="0" fontId="6" fillId="0" borderId="5" xfId="0" applyFont="1" applyBorder="1"/>
    <xf numFmtId="1" fontId="6" fillId="0" borderId="3" xfId="0" applyNumberFormat="1" applyFont="1" applyBorder="1" applyAlignment="1">
      <alignment horizontal="center"/>
    </xf>
    <xf numFmtId="0" fontId="6" fillId="0" borderId="8" xfId="0" applyFont="1" applyBorder="1"/>
    <xf numFmtId="164" fontId="0" fillId="0" borderId="4" xfId="2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164" fontId="0" fillId="0" borderId="5" xfId="2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6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43" fontId="6" fillId="0" borderId="0" xfId="1" applyNumberFormat="1" applyFont="1" applyBorder="1"/>
    <xf numFmtId="44" fontId="0" fillId="0" borderId="0" xfId="1" applyFont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9" fontId="0" fillId="0" borderId="0" xfId="2" applyFont="1" applyBorder="1"/>
    <xf numFmtId="1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9" fontId="0" fillId="0" borderId="2" xfId="2" applyFont="1" applyBorder="1"/>
    <xf numFmtId="1" fontId="0" fillId="0" borderId="5" xfId="0" quotePrefix="1" applyNumberFormat="1" applyBorder="1" applyAlignment="1">
      <alignment horizontal="center"/>
    </xf>
    <xf numFmtId="43" fontId="6" fillId="0" borderId="5" xfId="0" applyNumberFormat="1" applyFont="1" applyBorder="1"/>
    <xf numFmtId="0" fontId="2" fillId="0" borderId="5" xfId="0" applyFont="1" applyBorder="1"/>
    <xf numFmtId="10" fontId="0" fillId="0" borderId="5" xfId="0" applyNumberFormat="1" applyBorder="1"/>
    <xf numFmtId="9" fontId="0" fillId="0" borderId="5" xfId="2" applyFont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9" fontId="10" fillId="0" borderId="0" xfId="2" applyFont="1" applyAlignment="1">
      <alignment horizontal="right" vertical="center"/>
    </xf>
    <xf numFmtId="44" fontId="0" fillId="0" borderId="0" xfId="1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center"/>
    </xf>
    <xf numFmtId="0" fontId="8" fillId="0" borderId="9" xfId="0" applyFont="1" applyBorder="1" applyAlignment="1">
      <alignment horizontal="left"/>
    </xf>
    <xf numFmtId="1" fontId="6" fillId="0" borderId="10" xfId="0" applyNumberFormat="1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165" fontId="6" fillId="0" borderId="2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</xdr:rowOff>
    </xdr:from>
    <xdr:to>
      <xdr:col>2</xdr:col>
      <xdr:colOff>640715</xdr:colOff>
      <xdr:row>0</xdr:row>
      <xdr:rowOff>443230</xdr:rowOff>
    </xdr:to>
    <xdr:pic>
      <xdr:nvPicPr>
        <xdr:cNvPr id="2" name="Picture 1" descr="Description: HCP_CPD_Umbrella_logo4sig">
          <a:extLst>
            <a:ext uri="{FF2B5EF4-FFF2-40B4-BE49-F238E27FC236}">
              <a16:creationId xmlns:a16="http://schemas.microsoft.com/office/drawing/2014/main" id="{B9963DA7-7803-4AFD-A475-7C4671943F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1" y="9525"/>
          <a:ext cx="1952624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E620-257B-433C-A6F1-40FA73C293AC}">
  <dimension ref="A1:K30"/>
  <sheetViews>
    <sheetView tabSelected="1" topLeftCell="A5" workbookViewId="0">
      <selection activeCell="E7" sqref="E7:F7"/>
    </sheetView>
  </sheetViews>
  <sheetFormatPr defaultRowHeight="14.4" x14ac:dyDescent="0.3"/>
  <cols>
    <col min="1" max="1" width="6.109375" style="6" bestFit="1" customWidth="1"/>
    <col min="2" max="2" width="14.6640625" customWidth="1"/>
    <col min="3" max="3" width="40.33203125" customWidth="1"/>
    <col min="4" max="4" width="18.88671875" style="6" customWidth="1"/>
    <col min="5" max="5" width="10.109375" customWidth="1"/>
    <col min="6" max="6" width="10.33203125" customWidth="1"/>
    <col min="7" max="7" width="9.6640625" style="7" customWidth="1"/>
    <col min="8" max="8" width="1.6640625" customWidth="1"/>
    <col min="9" max="9" width="9.109375" style="4"/>
    <col min="10" max="11" width="9.109375" style="5"/>
  </cols>
  <sheetData>
    <row r="1" spans="1:11" ht="37.5" customHeight="1" thickBot="1" x14ac:dyDescent="0.35">
      <c r="A1" s="1"/>
      <c r="B1" s="2"/>
      <c r="C1" s="2"/>
      <c r="D1" s="1"/>
      <c r="E1" s="2"/>
      <c r="F1" s="2"/>
      <c r="G1" s="3" t="s">
        <v>29</v>
      </c>
    </row>
    <row r="2" spans="1:11" ht="6.75" customHeight="1" x14ac:dyDescent="0.3"/>
    <row r="3" spans="1:11" ht="18.75" customHeight="1" x14ac:dyDescent="0.3">
      <c r="B3" s="8" t="s">
        <v>0</v>
      </c>
      <c r="C3" s="9" t="s">
        <v>1</v>
      </c>
      <c r="D3" s="8" t="s">
        <v>2</v>
      </c>
      <c r="E3" s="77">
        <v>45689</v>
      </c>
      <c r="F3" s="77"/>
    </row>
    <row r="4" spans="1:11" ht="18.75" customHeight="1" x14ac:dyDescent="0.3">
      <c r="B4" s="8" t="s">
        <v>3</v>
      </c>
      <c r="C4" s="9"/>
      <c r="D4" s="8" t="s">
        <v>4</v>
      </c>
      <c r="E4" s="77">
        <v>45689</v>
      </c>
      <c r="F4" s="77"/>
    </row>
    <row r="5" spans="1:11" ht="18.75" customHeight="1" x14ac:dyDescent="0.3">
      <c r="B5" s="8" t="s">
        <v>5</v>
      </c>
      <c r="C5" s="9" t="s">
        <v>1</v>
      </c>
      <c r="D5" s="8" t="s">
        <v>6</v>
      </c>
      <c r="E5" s="77">
        <v>45777</v>
      </c>
      <c r="F5" s="77"/>
    </row>
    <row r="6" spans="1:11" ht="18.75" customHeight="1" x14ac:dyDescent="0.3">
      <c r="B6" s="8" t="s">
        <v>7</v>
      </c>
      <c r="C6" s="9" t="s">
        <v>1</v>
      </c>
      <c r="D6" s="8" t="s">
        <v>8</v>
      </c>
      <c r="E6" s="78">
        <v>45777</v>
      </c>
      <c r="F6" s="79"/>
    </row>
    <row r="7" spans="1:11" ht="18.75" customHeight="1" x14ac:dyDescent="0.3">
      <c r="B7" s="8" t="s">
        <v>9</v>
      </c>
      <c r="C7" s="9" t="s">
        <v>28</v>
      </c>
      <c r="D7" s="10" t="s">
        <v>10</v>
      </c>
      <c r="E7" s="77">
        <f ca="1">TODAY()</f>
        <v>45747</v>
      </c>
      <c r="F7" s="80"/>
    </row>
    <row r="8" spans="1:11" ht="18.75" customHeight="1" x14ac:dyDescent="0.3">
      <c r="B8" s="8" t="s">
        <v>11</v>
      </c>
      <c r="C8" s="11" t="s">
        <v>30</v>
      </c>
      <c r="D8" s="8" t="s">
        <v>12</v>
      </c>
      <c r="E8" s="80" t="str">
        <f ca="1">IF(E6&gt;=TODAY(),"90 days","NONE")</f>
        <v>90 days</v>
      </c>
      <c r="F8" s="80"/>
    </row>
    <row r="9" spans="1:11" ht="32.25" customHeight="1" x14ac:dyDescent="0.3">
      <c r="A9" s="76" t="s">
        <v>13</v>
      </c>
      <c r="B9" s="76"/>
      <c r="C9" s="76"/>
      <c r="D9" s="76"/>
      <c r="E9" s="76"/>
      <c r="F9" s="76"/>
      <c r="G9" s="76"/>
    </row>
    <row r="10" spans="1:11" ht="15" thickBot="1" x14ac:dyDescent="0.35">
      <c r="A10" s="67">
        <v>0.45</v>
      </c>
      <c r="I10" s="45"/>
      <c r="J10" s="24"/>
      <c r="K10" s="24"/>
    </row>
    <row r="11" spans="1:11" ht="15" thickBot="1" x14ac:dyDescent="0.35">
      <c r="A11" s="68" t="s">
        <v>31</v>
      </c>
      <c r="B11" s="69"/>
      <c r="C11" s="74" t="s">
        <v>50</v>
      </c>
      <c r="D11" s="75"/>
      <c r="E11" s="75"/>
      <c r="F11" s="75"/>
      <c r="G11" s="65"/>
      <c r="I11" s="64"/>
      <c r="J11" s="64"/>
      <c r="K11" s="64"/>
    </row>
    <row r="12" spans="1:11" x14ac:dyDescent="0.3">
      <c r="A12" s="39"/>
      <c r="B12" s="29" t="s">
        <v>14</v>
      </c>
      <c r="C12" s="13" t="s">
        <v>33</v>
      </c>
      <c r="D12" s="13" t="s">
        <v>32</v>
      </c>
      <c r="E12" s="73" t="s">
        <v>15</v>
      </c>
      <c r="F12" s="13" t="s">
        <v>16</v>
      </c>
      <c r="G12" s="17" t="s">
        <v>17</v>
      </c>
      <c r="I12" s="49" t="s">
        <v>18</v>
      </c>
      <c r="J12" s="49" t="s">
        <v>19</v>
      </c>
      <c r="K12" s="49" t="s">
        <v>20</v>
      </c>
    </row>
    <row r="13" spans="1:11" x14ac:dyDescent="0.3">
      <c r="A13" s="17">
        <v>3</v>
      </c>
      <c r="B13" s="19">
        <v>9781400341177</v>
      </c>
      <c r="C13" s="30" t="s">
        <v>35</v>
      </c>
      <c r="D13" s="72" t="s">
        <v>34</v>
      </c>
      <c r="E13" s="15">
        <v>19.989999999999998</v>
      </c>
      <c r="F13" s="16" t="s">
        <v>21</v>
      </c>
      <c r="G13" s="31">
        <f t="shared" ref="G13:G22" si="0">IF(SUM($A$13:$A$22)&gt;=18,0.64,$A$10)</f>
        <v>0.64</v>
      </c>
      <c r="I13" s="20">
        <f>IF(A13&gt;0,(1-(J13/(E13*0.6))),"")</f>
        <v>0.4</v>
      </c>
      <c r="J13" s="21">
        <f>IF(A13&gt;0,(E13*(1-G13)),"")</f>
        <v>7.1963999999999988</v>
      </c>
      <c r="K13" s="21">
        <f>IF(A13&gt;0,(J13*A13),"")</f>
        <v>21.589199999999998</v>
      </c>
    </row>
    <row r="14" spans="1:11" x14ac:dyDescent="0.3">
      <c r="A14" s="17">
        <v>3</v>
      </c>
      <c r="B14" s="19">
        <v>9781400225057</v>
      </c>
      <c r="C14" s="30" t="s">
        <v>37</v>
      </c>
      <c r="D14" s="72" t="s">
        <v>36</v>
      </c>
      <c r="E14" s="15">
        <v>28.99</v>
      </c>
      <c r="F14" s="16" t="s">
        <v>21</v>
      </c>
      <c r="G14" s="31">
        <f t="shared" si="0"/>
        <v>0.64</v>
      </c>
      <c r="I14" s="20">
        <f t="shared" ref="I14:I21" si="1">IF(A14&gt;0,(1-(J14/(E14*0.6))),"")</f>
        <v>0.4</v>
      </c>
      <c r="J14" s="21">
        <f t="shared" ref="J14:J22" si="2">IF(A14&gt;0,(E14*(1-G14)),"")</f>
        <v>10.436399999999999</v>
      </c>
      <c r="K14" s="21">
        <f t="shared" ref="K14:K22" si="3">IF(A14&gt;0,(J14*A14),"")</f>
        <v>31.309199999999997</v>
      </c>
    </row>
    <row r="15" spans="1:11" x14ac:dyDescent="0.3">
      <c r="A15" s="17">
        <v>3</v>
      </c>
      <c r="B15" s="33">
        <v>9781400224999</v>
      </c>
      <c r="C15" s="34" t="s">
        <v>38</v>
      </c>
      <c r="D15" s="72" t="s">
        <v>36</v>
      </c>
      <c r="E15" s="15">
        <v>26.99</v>
      </c>
      <c r="F15" s="16" t="s">
        <v>21</v>
      </c>
      <c r="G15" s="31">
        <f t="shared" si="0"/>
        <v>0.64</v>
      </c>
      <c r="I15" s="20">
        <f t="shared" si="1"/>
        <v>0.4</v>
      </c>
      <c r="J15" s="21">
        <f t="shared" si="2"/>
        <v>9.7163999999999984</v>
      </c>
      <c r="K15" s="21">
        <f t="shared" si="3"/>
        <v>29.149199999999993</v>
      </c>
    </row>
    <row r="16" spans="1:11" x14ac:dyDescent="0.3">
      <c r="A16" s="17">
        <v>3</v>
      </c>
      <c r="B16" s="33">
        <v>9781400244393</v>
      </c>
      <c r="C16" s="34" t="s">
        <v>39</v>
      </c>
      <c r="D16" s="72" t="s">
        <v>36</v>
      </c>
      <c r="E16" s="15">
        <v>19.989999999999998</v>
      </c>
      <c r="F16" s="16" t="s">
        <v>21</v>
      </c>
      <c r="G16" s="31">
        <f t="shared" si="0"/>
        <v>0.64</v>
      </c>
      <c r="I16" s="20">
        <f t="shared" si="1"/>
        <v>0.4</v>
      </c>
      <c r="J16" s="21">
        <f t="shared" si="2"/>
        <v>7.1963999999999988</v>
      </c>
      <c r="K16" s="21">
        <f t="shared" si="3"/>
        <v>21.589199999999998</v>
      </c>
    </row>
    <row r="17" spans="1:11" x14ac:dyDescent="0.3">
      <c r="A17" s="17">
        <v>3</v>
      </c>
      <c r="B17" s="19">
        <v>9780310345862</v>
      </c>
      <c r="C17" s="30" t="s">
        <v>41</v>
      </c>
      <c r="D17" s="72" t="s">
        <v>40</v>
      </c>
      <c r="E17" s="15">
        <v>19.989999999999998</v>
      </c>
      <c r="F17" s="16" t="s">
        <v>21</v>
      </c>
      <c r="G17" s="31">
        <f t="shared" si="0"/>
        <v>0.64</v>
      </c>
      <c r="I17" s="20">
        <f t="shared" si="1"/>
        <v>0.4</v>
      </c>
      <c r="J17" s="21">
        <f t="shared" si="2"/>
        <v>7.1963999999999988</v>
      </c>
      <c r="K17" s="21">
        <f t="shared" si="3"/>
        <v>21.589199999999998</v>
      </c>
    </row>
    <row r="18" spans="1:11" x14ac:dyDescent="0.3">
      <c r="A18" s="17">
        <v>3</v>
      </c>
      <c r="B18" s="19">
        <v>9780310367871</v>
      </c>
      <c r="C18" s="30" t="s">
        <v>42</v>
      </c>
      <c r="D18" s="72" t="s">
        <v>40</v>
      </c>
      <c r="E18" s="15">
        <v>29.99</v>
      </c>
      <c r="F18" s="16" t="s">
        <v>21</v>
      </c>
      <c r="G18" s="31">
        <f t="shared" si="0"/>
        <v>0.64</v>
      </c>
      <c r="I18" s="20">
        <f t="shared" si="1"/>
        <v>0.40000000000000013</v>
      </c>
      <c r="J18" s="21">
        <f t="shared" si="2"/>
        <v>10.796399999999998</v>
      </c>
      <c r="K18" s="21">
        <f t="shared" si="3"/>
        <v>32.389199999999995</v>
      </c>
    </row>
    <row r="19" spans="1:11" x14ac:dyDescent="0.3">
      <c r="A19" s="17">
        <v>3</v>
      </c>
      <c r="B19" s="19">
        <v>9780310369066</v>
      </c>
      <c r="C19" s="30" t="s">
        <v>43</v>
      </c>
      <c r="D19" s="72" t="s">
        <v>40</v>
      </c>
      <c r="E19" s="15">
        <v>29.99</v>
      </c>
      <c r="F19" s="16" t="s">
        <v>21</v>
      </c>
      <c r="G19" s="31">
        <f t="shared" si="0"/>
        <v>0.64</v>
      </c>
      <c r="I19" s="20">
        <f t="shared" si="1"/>
        <v>0.40000000000000013</v>
      </c>
      <c r="J19" s="21">
        <f t="shared" si="2"/>
        <v>10.796399999999998</v>
      </c>
      <c r="K19" s="21">
        <f t="shared" si="3"/>
        <v>32.389199999999995</v>
      </c>
    </row>
    <row r="20" spans="1:11" x14ac:dyDescent="0.3">
      <c r="A20" s="17">
        <v>3</v>
      </c>
      <c r="B20" s="14">
        <v>9781400341122</v>
      </c>
      <c r="C20" s="30" t="s">
        <v>45</v>
      </c>
      <c r="D20" s="72" t="s">
        <v>44</v>
      </c>
      <c r="E20" s="15">
        <v>29.99</v>
      </c>
      <c r="F20" s="16" t="s">
        <v>21</v>
      </c>
      <c r="G20" s="31">
        <f t="shared" si="0"/>
        <v>0.64</v>
      </c>
      <c r="I20" s="20">
        <f t="shared" si="1"/>
        <v>0.40000000000000013</v>
      </c>
      <c r="J20" s="21">
        <f t="shared" si="2"/>
        <v>10.796399999999998</v>
      </c>
      <c r="K20" s="21">
        <f t="shared" si="3"/>
        <v>32.389199999999995</v>
      </c>
    </row>
    <row r="21" spans="1:11" x14ac:dyDescent="0.3">
      <c r="A21" s="17">
        <v>3</v>
      </c>
      <c r="B21" s="14">
        <v>9780310160281</v>
      </c>
      <c r="C21" s="30" t="s">
        <v>46</v>
      </c>
      <c r="D21" s="72" t="s">
        <v>44</v>
      </c>
      <c r="E21" s="15">
        <v>19.989999999999998</v>
      </c>
      <c r="F21" s="16" t="s">
        <v>21</v>
      </c>
      <c r="G21" s="31">
        <f t="shared" si="0"/>
        <v>0.64</v>
      </c>
      <c r="I21" s="20">
        <f t="shared" si="1"/>
        <v>0.4</v>
      </c>
      <c r="J21" s="21">
        <f t="shared" si="2"/>
        <v>7.1963999999999988</v>
      </c>
      <c r="K21" s="21">
        <f t="shared" si="3"/>
        <v>21.589199999999998</v>
      </c>
    </row>
    <row r="22" spans="1:11" ht="15" thickBot="1" x14ac:dyDescent="0.35">
      <c r="A22" s="35">
        <v>3</v>
      </c>
      <c r="B22" s="36">
        <v>9781400352531</v>
      </c>
      <c r="C22" s="28" t="s">
        <v>48</v>
      </c>
      <c r="D22" s="70" t="s">
        <v>49</v>
      </c>
      <c r="E22" s="22">
        <v>14.99</v>
      </c>
      <c r="F22" s="37" t="s">
        <v>21</v>
      </c>
      <c r="G22" s="38">
        <f t="shared" si="0"/>
        <v>0.64</v>
      </c>
      <c r="I22" s="26">
        <f>IF(A22&gt;0,(1-(J22/(E22*0.7))),"")</f>
        <v>0.48571428571428577</v>
      </c>
      <c r="J22" s="27">
        <f t="shared" si="2"/>
        <v>5.3963999999999999</v>
      </c>
      <c r="K22" s="27">
        <f t="shared" si="3"/>
        <v>16.1892</v>
      </c>
    </row>
    <row r="23" spans="1:11" x14ac:dyDescent="0.3">
      <c r="B23" s="41"/>
      <c r="C23" s="66"/>
      <c r="D23" s="32"/>
      <c r="E23" s="42"/>
      <c r="F23" s="43"/>
      <c r="G23" s="44"/>
      <c r="I23" s="23"/>
      <c r="J23" s="24"/>
      <c r="K23" s="24"/>
    </row>
    <row r="24" spans="1:11" ht="15.6" x14ac:dyDescent="0.3">
      <c r="B24" s="41"/>
      <c r="C24" s="12" t="s">
        <v>23</v>
      </c>
      <c r="D24" s="40"/>
      <c r="I24" s="45"/>
      <c r="J24" s="24"/>
      <c r="K24" s="24"/>
    </row>
    <row r="25" spans="1:11" hidden="1" x14ac:dyDescent="0.3">
      <c r="A25" s="17"/>
      <c r="B25" s="46"/>
      <c r="C25" s="18"/>
      <c r="D25" s="47"/>
      <c r="E25" s="25">
        <v>0</v>
      </c>
      <c r="F25" s="48">
        <v>5.97</v>
      </c>
      <c r="G25" s="49"/>
      <c r="I25" s="50"/>
      <c r="J25" s="21"/>
      <c r="K25" s="21"/>
    </row>
    <row r="26" spans="1:11" ht="15" thickBot="1" x14ac:dyDescent="0.35">
      <c r="A26" s="35">
        <v>3</v>
      </c>
      <c r="B26" s="51">
        <v>9780310270089</v>
      </c>
      <c r="C26" s="28" t="s">
        <v>24</v>
      </c>
      <c r="D26" s="71" t="s">
        <v>47</v>
      </c>
      <c r="E26" s="52">
        <v>0</v>
      </c>
      <c r="F26" s="53" t="s">
        <v>22</v>
      </c>
      <c r="G26" s="54"/>
      <c r="I26" s="55"/>
      <c r="J26" s="27"/>
      <c r="K26" s="27"/>
    </row>
    <row r="27" spans="1:11" ht="18" x14ac:dyDescent="0.3">
      <c r="A27" s="56"/>
      <c r="B27" s="57" t="s">
        <v>25</v>
      </c>
      <c r="C27" s="58">
        <f>SUM(A11:A24)</f>
        <v>30</v>
      </c>
      <c r="E27" s="59"/>
      <c r="F27" s="59"/>
      <c r="G27" s="60"/>
      <c r="H27" s="59"/>
      <c r="I27" s="61" t="s">
        <v>26</v>
      </c>
      <c r="J27" s="62"/>
      <c r="K27" s="62"/>
    </row>
    <row r="28" spans="1:11" ht="18" x14ac:dyDescent="0.3">
      <c r="A28" s="56"/>
      <c r="B28" s="57" t="s">
        <v>27</v>
      </c>
      <c r="C28" s="63">
        <f>SUM(K11:K24)</f>
        <v>260.17199999999997</v>
      </c>
      <c r="E28" s="59"/>
      <c r="F28" s="59"/>
      <c r="G28" s="60"/>
      <c r="H28" s="59"/>
      <c r="I28" s="61">
        <f>AVERAGE(I11:I24)</f>
        <v>0.4085714285714287</v>
      </c>
      <c r="J28" s="62"/>
      <c r="K28" s="62"/>
    </row>
    <row r="29" spans="1:11" x14ac:dyDescent="0.3">
      <c r="D29" s="56"/>
    </row>
    <row r="30" spans="1:11" x14ac:dyDescent="0.3">
      <c r="D30" s="56"/>
    </row>
  </sheetData>
  <mergeCells count="8">
    <mergeCell ref="C11:F11"/>
    <mergeCell ref="A9:G9"/>
    <mergeCell ref="E3:F3"/>
    <mergeCell ref="E4:F4"/>
    <mergeCell ref="E5:F5"/>
    <mergeCell ref="E6:F6"/>
    <mergeCell ref="E7:F7"/>
    <mergeCell ref="E8:F8"/>
  </mergeCells>
  <conditionalFormatting sqref="B23">
    <cfRule type="duplicateValues" dxfId="0" priority="1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CPE Author AUTHF5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LeBar, Shawn</dc:creator>
  <cp:lastModifiedBy>Mundwiler, Olivia</cp:lastModifiedBy>
  <dcterms:created xsi:type="dcterms:W3CDTF">2024-07-15T10:29:17Z</dcterms:created>
  <dcterms:modified xsi:type="dcterms:W3CDTF">2025-03-31T18:11:31Z</dcterms:modified>
</cp:coreProperties>
</file>